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VEREJNÉ OBSTARÁVANIE 2021\VÝMENA KOTLA\POTECKÝ2\Príloha č. 1_Výkaz výmer\"/>
    </mc:Choice>
  </mc:AlternateContent>
  <bookViews>
    <workbookView xWindow="0" yWindow="0" windowWidth="20490" windowHeight="7620" activeTab="2"/>
  </bookViews>
  <sheets>
    <sheet name="Rekapitulácia stavby" sheetId="1" r:id="rId1"/>
    <sheet name="PS 03 - PS 03 Prevádzkový..." sheetId="2" r:id="rId2"/>
    <sheet name="PS 04 - PS 04 Systém kont..." sheetId="3" r:id="rId3"/>
  </sheets>
  <definedNames>
    <definedName name="_xlnm._FilterDatabase" localSheetId="1" hidden="1">'PS 03 - PS 03 Prevádzkový...'!$C$84:$K$191</definedName>
    <definedName name="_xlnm._FilterDatabase" localSheetId="2" hidden="1">'PS 04 - PS 04 Systém kont...'!$C$86:$K$197</definedName>
    <definedName name="_xlnm.Print_Titles" localSheetId="1">'PS 03 - PS 03 Prevádzkový...'!$84:$84</definedName>
    <definedName name="_xlnm.Print_Titles" localSheetId="2">'PS 04 - PS 04 Systém kont...'!$86:$86</definedName>
    <definedName name="_xlnm.Print_Titles" localSheetId="0">'Rekapitulácia stavby'!$52:$52</definedName>
    <definedName name="_xlnm.Print_Area" localSheetId="1">'PS 03 - PS 03 Prevádzkový...'!$C$4:$J$39,'PS 03 - PS 03 Prevádzkový...'!$C$45:$J$66,'PS 03 - PS 03 Prevádzkový...'!$C$72:$K$191</definedName>
    <definedName name="_xlnm.Print_Area" localSheetId="2">'PS 04 - PS 04 Systém kont...'!$C$4:$J$39,'PS 04 - PS 04 Systém kont...'!$C$45:$J$68,'PS 04 - PS 04 Systém kont...'!$C$74:$K$197</definedName>
    <definedName name="_xlnm.Print_Area" localSheetId="0">'Rekapitulácia stavby'!$D$4:$AO$36,'Rekapitulácia stavby'!$C$42:$AQ$57</definedName>
  </definedNames>
  <calcPr calcId="162913"/>
</workbook>
</file>

<file path=xl/calcChain.xml><?xml version="1.0" encoding="utf-8"?>
<calcChain xmlns="http://schemas.openxmlformats.org/spreadsheetml/2006/main">
  <c r="J37" i="3" l="1"/>
  <c r="J36" i="3"/>
  <c r="AY56" i="1" s="1"/>
  <c r="J35" i="3"/>
  <c r="AX56" i="1" s="1"/>
  <c r="BI197" i="3"/>
  <c r="BH197" i="3"/>
  <c r="BG197" i="3"/>
  <c r="BE197" i="3"/>
  <c r="T197" i="3"/>
  <c r="R197" i="3"/>
  <c r="P197" i="3"/>
  <c r="BK197" i="3"/>
  <c r="J197" i="3"/>
  <c r="BF197" i="3"/>
  <c r="BI196" i="3"/>
  <c r="BH196" i="3"/>
  <c r="BG196" i="3"/>
  <c r="BE196" i="3"/>
  <c r="T196" i="3"/>
  <c r="R196" i="3"/>
  <c r="P196" i="3"/>
  <c r="BK196" i="3"/>
  <c r="J196" i="3"/>
  <c r="BF196" i="3"/>
  <c r="BI195" i="3"/>
  <c r="BH195" i="3"/>
  <c r="BG195" i="3"/>
  <c r="BE195" i="3"/>
  <c r="T195" i="3"/>
  <c r="R195" i="3"/>
  <c r="P195" i="3"/>
  <c r="BK195" i="3"/>
  <c r="J195" i="3"/>
  <c r="BF195" i="3"/>
  <c r="BI194" i="3"/>
  <c r="BH194" i="3"/>
  <c r="BG194" i="3"/>
  <c r="BE194" i="3"/>
  <c r="T194" i="3"/>
  <c r="R194" i="3"/>
  <c r="P194" i="3"/>
  <c r="BK194" i="3"/>
  <c r="J194" i="3"/>
  <c r="BF194" i="3"/>
  <c r="BI193" i="3"/>
  <c r="BH193" i="3"/>
  <c r="BG193" i="3"/>
  <c r="BE193" i="3"/>
  <c r="T193" i="3"/>
  <c r="R193" i="3"/>
  <c r="P193" i="3"/>
  <c r="BK193" i="3"/>
  <c r="J193" i="3"/>
  <c r="BF193" i="3"/>
  <c r="BI192" i="3"/>
  <c r="BH192" i="3"/>
  <c r="BG192" i="3"/>
  <c r="BE192" i="3"/>
  <c r="T192" i="3"/>
  <c r="R192" i="3"/>
  <c r="P192" i="3"/>
  <c r="BK192" i="3"/>
  <c r="J192" i="3"/>
  <c r="BF192" i="3"/>
  <c r="BI191" i="3"/>
  <c r="BH191" i="3"/>
  <c r="BG191" i="3"/>
  <c r="BE191" i="3"/>
  <c r="T191" i="3"/>
  <c r="T190" i="3"/>
  <c r="R191" i="3"/>
  <c r="R190" i="3"/>
  <c r="P191" i="3"/>
  <c r="P190" i="3"/>
  <c r="BK191" i="3"/>
  <c r="BK190" i="3"/>
  <c r="J190" i="3" s="1"/>
  <c r="J67" i="3" s="1"/>
  <c r="J191" i="3"/>
  <c r="BF191" i="3" s="1"/>
  <c r="BI189" i="3"/>
  <c r="BH189" i="3"/>
  <c r="BG189" i="3"/>
  <c r="BE189" i="3"/>
  <c r="T189" i="3"/>
  <c r="R189" i="3"/>
  <c r="P189" i="3"/>
  <c r="BK189" i="3"/>
  <c r="J189" i="3"/>
  <c r="BF189" i="3"/>
  <c r="BI188" i="3"/>
  <c r="BH188" i="3"/>
  <c r="BG188" i="3"/>
  <c r="BE188" i="3"/>
  <c r="T188" i="3"/>
  <c r="R188" i="3"/>
  <c r="P188" i="3"/>
  <c r="BK188" i="3"/>
  <c r="J188" i="3"/>
  <c r="BF188" i="3"/>
  <c r="BI187" i="3"/>
  <c r="BH187" i="3"/>
  <c r="BG187" i="3"/>
  <c r="BE187" i="3"/>
  <c r="T187" i="3"/>
  <c r="R187" i="3"/>
  <c r="P187" i="3"/>
  <c r="BK187" i="3"/>
  <c r="J187" i="3"/>
  <c r="BF187" i="3"/>
  <c r="BI186" i="3"/>
  <c r="BH186" i="3"/>
  <c r="BG186" i="3"/>
  <c r="BE186" i="3"/>
  <c r="T186" i="3"/>
  <c r="R186" i="3"/>
  <c r="P186" i="3"/>
  <c r="BK186" i="3"/>
  <c r="J186" i="3"/>
  <c r="BF186" i="3"/>
  <c r="BI185" i="3"/>
  <c r="BH185" i="3"/>
  <c r="BG185" i="3"/>
  <c r="BE185" i="3"/>
  <c r="T185" i="3"/>
  <c r="R185" i="3"/>
  <c r="P185" i="3"/>
  <c r="BK185" i="3"/>
  <c r="J185" i="3"/>
  <c r="BF185" i="3"/>
  <c r="BI184" i="3"/>
  <c r="BH184" i="3"/>
  <c r="BG184" i="3"/>
  <c r="BE184" i="3"/>
  <c r="T184" i="3"/>
  <c r="R184" i="3"/>
  <c r="P184" i="3"/>
  <c r="BK184" i="3"/>
  <c r="J184" i="3"/>
  <c r="BF184" i="3"/>
  <c r="BI183" i="3"/>
  <c r="BH183" i="3"/>
  <c r="BG183" i="3"/>
  <c r="BE183" i="3"/>
  <c r="T183" i="3"/>
  <c r="R183" i="3"/>
  <c r="P183" i="3"/>
  <c r="BK183" i="3"/>
  <c r="J183" i="3"/>
  <c r="BF183" i="3"/>
  <c r="BI182" i="3"/>
  <c r="BH182" i="3"/>
  <c r="BG182" i="3"/>
  <c r="BE182" i="3"/>
  <c r="T182" i="3"/>
  <c r="R182" i="3"/>
  <c r="P182" i="3"/>
  <c r="BK182" i="3"/>
  <c r="J182" i="3"/>
  <c r="BF182" i="3"/>
  <c r="BI181" i="3"/>
  <c r="BH181" i="3"/>
  <c r="BG181" i="3"/>
  <c r="BE181" i="3"/>
  <c r="T181" i="3"/>
  <c r="R181" i="3"/>
  <c r="P181" i="3"/>
  <c r="BK181" i="3"/>
  <c r="J181" i="3"/>
  <c r="BF181" i="3"/>
  <c r="BI180" i="3"/>
  <c r="BH180" i="3"/>
  <c r="BG180" i="3"/>
  <c r="BE180" i="3"/>
  <c r="T180" i="3"/>
  <c r="R180" i="3"/>
  <c r="P180" i="3"/>
  <c r="BK180" i="3"/>
  <c r="J180" i="3"/>
  <c r="BF180" i="3"/>
  <c r="BI179" i="3"/>
  <c r="BH179" i="3"/>
  <c r="BG179" i="3"/>
  <c r="BE179" i="3"/>
  <c r="T179" i="3"/>
  <c r="R179" i="3"/>
  <c r="P179" i="3"/>
  <c r="BK179" i="3"/>
  <c r="J179" i="3"/>
  <c r="BF179" i="3"/>
  <c r="BI178" i="3"/>
  <c r="BH178" i="3"/>
  <c r="BG178" i="3"/>
  <c r="BE178" i="3"/>
  <c r="T178" i="3"/>
  <c r="R178" i="3"/>
  <c r="P178" i="3"/>
  <c r="BK178" i="3"/>
  <c r="J178" i="3"/>
  <c r="BF178" i="3"/>
  <c r="BI177" i="3"/>
  <c r="BH177" i="3"/>
  <c r="BG177" i="3"/>
  <c r="BE177" i="3"/>
  <c r="T177" i="3"/>
  <c r="R177" i="3"/>
  <c r="P177" i="3"/>
  <c r="BK177" i="3"/>
  <c r="J177" i="3"/>
  <c r="BF177" i="3"/>
  <c r="BI176" i="3"/>
  <c r="BH176" i="3"/>
  <c r="BG176" i="3"/>
  <c r="BE176" i="3"/>
  <c r="T176" i="3"/>
  <c r="R176" i="3"/>
  <c r="P176" i="3"/>
  <c r="BK176" i="3"/>
  <c r="J176" i="3"/>
  <c r="BF176" i="3"/>
  <c r="BI175" i="3"/>
  <c r="BH175" i="3"/>
  <c r="BG175" i="3"/>
  <c r="BE175" i="3"/>
  <c r="T175" i="3"/>
  <c r="R175" i="3"/>
  <c r="P175" i="3"/>
  <c r="BK175" i="3"/>
  <c r="J175" i="3"/>
  <c r="BF175" i="3"/>
  <c r="BI174" i="3"/>
  <c r="BH174" i="3"/>
  <c r="BG174" i="3"/>
  <c r="BE174" i="3"/>
  <c r="T174" i="3"/>
  <c r="R174" i="3"/>
  <c r="P174" i="3"/>
  <c r="BK174" i="3"/>
  <c r="J174" i="3"/>
  <c r="BF174" i="3"/>
  <c r="BI173" i="3"/>
  <c r="BH173" i="3"/>
  <c r="BG173" i="3"/>
  <c r="BE173" i="3"/>
  <c r="T173" i="3"/>
  <c r="R173" i="3"/>
  <c r="P173" i="3"/>
  <c r="BK173" i="3"/>
  <c r="J173" i="3"/>
  <c r="BF173" i="3"/>
  <c r="BI172" i="3"/>
  <c r="BH172" i="3"/>
  <c r="BG172" i="3"/>
  <c r="BE172" i="3"/>
  <c r="T172" i="3"/>
  <c r="R172" i="3"/>
  <c r="P172" i="3"/>
  <c r="BK172" i="3"/>
  <c r="J172" i="3"/>
  <c r="BF172" i="3"/>
  <c r="BI171" i="3"/>
  <c r="BH171" i="3"/>
  <c r="BG171" i="3"/>
  <c r="BE171" i="3"/>
  <c r="T171" i="3"/>
  <c r="R171" i="3"/>
  <c r="P171" i="3"/>
  <c r="BK171" i="3"/>
  <c r="J171" i="3"/>
  <c r="BF171" i="3"/>
  <c r="BI170" i="3"/>
  <c r="BH170" i="3"/>
  <c r="BG170" i="3"/>
  <c r="BE170" i="3"/>
  <c r="T170" i="3"/>
  <c r="R170" i="3"/>
  <c r="P170" i="3"/>
  <c r="BK170" i="3"/>
  <c r="J170" i="3"/>
  <c r="BF170" i="3"/>
  <c r="BI169" i="3"/>
  <c r="BH169" i="3"/>
  <c r="BG169" i="3"/>
  <c r="BE169" i="3"/>
  <c r="T169" i="3"/>
  <c r="R169" i="3"/>
  <c r="P169" i="3"/>
  <c r="BK169" i="3"/>
  <c r="J169" i="3"/>
  <c r="BF169" i="3"/>
  <c r="BI168" i="3"/>
  <c r="BH168" i="3"/>
  <c r="BG168" i="3"/>
  <c r="BE168" i="3"/>
  <c r="T168" i="3"/>
  <c r="R168" i="3"/>
  <c r="P168" i="3"/>
  <c r="BK168" i="3"/>
  <c r="J168" i="3"/>
  <c r="BF168" i="3"/>
  <c r="BI167" i="3"/>
  <c r="BH167" i="3"/>
  <c r="BG167" i="3"/>
  <c r="BE167" i="3"/>
  <c r="T167" i="3"/>
  <c r="R167" i="3"/>
  <c r="P167" i="3"/>
  <c r="BK167" i="3"/>
  <c r="J167" i="3"/>
  <c r="BF167" i="3"/>
  <c r="BI166" i="3"/>
  <c r="BH166" i="3"/>
  <c r="BG166" i="3"/>
  <c r="BE166" i="3"/>
  <c r="T166" i="3"/>
  <c r="R166" i="3"/>
  <c r="P166" i="3"/>
  <c r="BK166" i="3"/>
  <c r="J166" i="3"/>
  <c r="BF166" i="3"/>
  <c r="BI165" i="3"/>
  <c r="BH165" i="3"/>
  <c r="BG165" i="3"/>
  <c r="BE165" i="3"/>
  <c r="T165" i="3"/>
  <c r="R165" i="3"/>
  <c r="P165" i="3"/>
  <c r="BK165" i="3"/>
  <c r="J165" i="3"/>
  <c r="BF165" i="3"/>
  <c r="BI164" i="3"/>
  <c r="BH164" i="3"/>
  <c r="BG164" i="3"/>
  <c r="BE164" i="3"/>
  <c r="T164" i="3"/>
  <c r="R164" i="3"/>
  <c r="P164" i="3"/>
  <c r="BK164" i="3"/>
  <c r="J164" i="3"/>
  <c r="BF164" i="3"/>
  <c r="BI163" i="3"/>
  <c r="BH163" i="3"/>
  <c r="BG163" i="3"/>
  <c r="BE163" i="3"/>
  <c r="T163" i="3"/>
  <c r="R163" i="3"/>
  <c r="P163" i="3"/>
  <c r="BK163" i="3"/>
  <c r="J163" i="3"/>
  <c r="BF163" i="3"/>
  <c r="BI162" i="3"/>
  <c r="BH162" i="3"/>
  <c r="BG162" i="3"/>
  <c r="BE162" i="3"/>
  <c r="T162" i="3"/>
  <c r="R162" i="3"/>
  <c r="P162" i="3"/>
  <c r="BK162" i="3"/>
  <c r="J162" i="3"/>
  <c r="BF162" i="3"/>
  <c r="BI161" i="3"/>
  <c r="BH161" i="3"/>
  <c r="BG161" i="3"/>
  <c r="BE161" i="3"/>
  <c r="T161" i="3"/>
  <c r="R161" i="3"/>
  <c r="P161" i="3"/>
  <c r="BK161" i="3"/>
  <c r="J161" i="3"/>
  <c r="BF161" i="3"/>
  <c r="BI160" i="3"/>
  <c r="BH160" i="3"/>
  <c r="BG160" i="3"/>
  <c r="BE160" i="3"/>
  <c r="T160" i="3"/>
  <c r="R160" i="3"/>
  <c r="P160" i="3"/>
  <c r="BK160" i="3"/>
  <c r="J160" i="3"/>
  <c r="BF160" i="3"/>
  <c r="BI159" i="3"/>
  <c r="BH159" i="3"/>
  <c r="BG159" i="3"/>
  <c r="BE159" i="3"/>
  <c r="T159" i="3"/>
  <c r="R159" i="3"/>
  <c r="P159" i="3"/>
  <c r="BK159" i="3"/>
  <c r="J159" i="3"/>
  <c r="BF159" i="3"/>
  <c r="BI158" i="3"/>
  <c r="BH158" i="3"/>
  <c r="BG158" i="3"/>
  <c r="BE158" i="3"/>
  <c r="T158" i="3"/>
  <c r="R158" i="3"/>
  <c r="P158" i="3"/>
  <c r="BK158" i="3"/>
  <c r="J158" i="3"/>
  <c r="BF158" i="3"/>
  <c r="BI157" i="3"/>
  <c r="BH157" i="3"/>
  <c r="BG157" i="3"/>
  <c r="BE157" i="3"/>
  <c r="T157" i="3"/>
  <c r="R157" i="3"/>
  <c r="P157" i="3"/>
  <c r="BK157" i="3"/>
  <c r="J157" i="3"/>
  <c r="BF157" i="3"/>
  <c r="BI156" i="3"/>
  <c r="BH156" i="3"/>
  <c r="BG156" i="3"/>
  <c r="BE156" i="3"/>
  <c r="T156" i="3"/>
  <c r="R156" i="3"/>
  <c r="P156" i="3"/>
  <c r="BK156" i="3"/>
  <c r="J156" i="3"/>
  <c r="BF156" i="3"/>
  <c r="BI155" i="3"/>
  <c r="BH155" i="3"/>
  <c r="BG155" i="3"/>
  <c r="BE155" i="3"/>
  <c r="T155" i="3"/>
  <c r="R155" i="3"/>
  <c r="P155" i="3"/>
  <c r="BK155" i="3"/>
  <c r="J155" i="3"/>
  <c r="BF155" i="3"/>
  <c r="BI154" i="3"/>
  <c r="BH154" i="3"/>
  <c r="BG154" i="3"/>
  <c r="BE154" i="3"/>
  <c r="T154" i="3"/>
  <c r="R154" i="3"/>
  <c r="P154" i="3"/>
  <c r="BK154" i="3"/>
  <c r="J154" i="3"/>
  <c r="BF154" i="3"/>
  <c r="BI153" i="3"/>
  <c r="BH153" i="3"/>
  <c r="BG153" i="3"/>
  <c r="BE153" i="3"/>
  <c r="T153" i="3"/>
  <c r="R153" i="3"/>
  <c r="P153" i="3"/>
  <c r="BK153" i="3"/>
  <c r="J153" i="3"/>
  <c r="BF153" i="3"/>
  <c r="BI152" i="3"/>
  <c r="BH152" i="3"/>
  <c r="BG152" i="3"/>
  <c r="BE152" i="3"/>
  <c r="T152" i="3"/>
  <c r="R152" i="3"/>
  <c r="P152" i="3"/>
  <c r="BK152" i="3"/>
  <c r="J152" i="3"/>
  <c r="BF152" i="3"/>
  <c r="BI151" i="3"/>
  <c r="BH151" i="3"/>
  <c r="BG151" i="3"/>
  <c r="BE151" i="3"/>
  <c r="T151" i="3"/>
  <c r="T150" i="3"/>
  <c r="R151" i="3"/>
  <c r="R150" i="3"/>
  <c r="P151" i="3"/>
  <c r="P150" i="3"/>
  <c r="BK151" i="3"/>
  <c r="BK150" i="3"/>
  <c r="J150" i="3" s="1"/>
  <c r="J66" i="3" s="1"/>
  <c r="J151" i="3"/>
  <c r="BF151" i="3" s="1"/>
  <c r="BI149" i="3"/>
  <c r="BH149" i="3"/>
  <c r="BG149" i="3"/>
  <c r="BE149" i="3"/>
  <c r="T149" i="3"/>
  <c r="R149" i="3"/>
  <c r="P149" i="3"/>
  <c r="BK149" i="3"/>
  <c r="J149" i="3"/>
  <c r="BF149" i="3"/>
  <c r="BI148" i="3"/>
  <c r="BH148" i="3"/>
  <c r="BG148" i="3"/>
  <c r="BE148" i="3"/>
  <c r="T148" i="3"/>
  <c r="T147" i="3"/>
  <c r="R148" i="3"/>
  <c r="R147" i="3"/>
  <c r="P148" i="3"/>
  <c r="P147" i="3"/>
  <c r="BK148" i="3"/>
  <c r="BK147" i="3"/>
  <c r="J147" i="3" s="1"/>
  <c r="J65" i="3" s="1"/>
  <c r="J148" i="3"/>
  <c r="BF148" i="3" s="1"/>
  <c r="BI146" i="3"/>
  <c r="BH146" i="3"/>
  <c r="BG146" i="3"/>
  <c r="BE146" i="3"/>
  <c r="T146" i="3"/>
  <c r="R146" i="3"/>
  <c r="P146" i="3"/>
  <c r="BK146" i="3"/>
  <c r="J146" i="3"/>
  <c r="BF146" i="3"/>
  <c r="BI145" i="3"/>
  <c r="BH145" i="3"/>
  <c r="BG145" i="3"/>
  <c r="BE145" i="3"/>
  <c r="T145" i="3"/>
  <c r="R145" i="3"/>
  <c r="P145" i="3"/>
  <c r="BK145" i="3"/>
  <c r="J145" i="3"/>
  <c r="BF145" i="3"/>
  <c r="BI144" i="3"/>
  <c r="BH144" i="3"/>
  <c r="BG144" i="3"/>
  <c r="BE144" i="3"/>
  <c r="T144" i="3"/>
  <c r="R144" i="3"/>
  <c r="P144" i="3"/>
  <c r="BK144" i="3"/>
  <c r="J144" i="3"/>
  <c r="BF144" i="3"/>
  <c r="BI143" i="3"/>
  <c r="BH143" i="3"/>
  <c r="BG143" i="3"/>
  <c r="BE143" i="3"/>
  <c r="T143" i="3"/>
  <c r="R143" i="3"/>
  <c r="P143" i="3"/>
  <c r="BK143" i="3"/>
  <c r="J143" i="3"/>
  <c r="BF143" i="3"/>
  <c r="BI142" i="3"/>
  <c r="BH142" i="3"/>
  <c r="BG142" i="3"/>
  <c r="BE142" i="3"/>
  <c r="T142" i="3"/>
  <c r="R142" i="3"/>
  <c r="P142" i="3"/>
  <c r="BK142" i="3"/>
  <c r="J142" i="3"/>
  <c r="BF142" i="3"/>
  <c r="BI141" i="3"/>
  <c r="BH141" i="3"/>
  <c r="BG141" i="3"/>
  <c r="BE141" i="3"/>
  <c r="T141" i="3"/>
  <c r="R141" i="3"/>
  <c r="P141" i="3"/>
  <c r="BK141" i="3"/>
  <c r="J141" i="3"/>
  <c r="BF141" i="3"/>
  <c r="BI140" i="3"/>
  <c r="BH140" i="3"/>
  <c r="BG140" i="3"/>
  <c r="BE140" i="3"/>
  <c r="T140" i="3"/>
  <c r="R140" i="3"/>
  <c r="P140" i="3"/>
  <c r="BK140" i="3"/>
  <c r="J140" i="3"/>
  <c r="BF140" i="3"/>
  <c r="BI139" i="3"/>
  <c r="BH139" i="3"/>
  <c r="BG139" i="3"/>
  <c r="BE139" i="3"/>
  <c r="T139" i="3"/>
  <c r="R139" i="3"/>
  <c r="P139" i="3"/>
  <c r="BK139" i="3"/>
  <c r="J139" i="3"/>
  <c r="BF139" i="3"/>
  <c r="BI138" i="3"/>
  <c r="BH138" i="3"/>
  <c r="BG138" i="3"/>
  <c r="BE138" i="3"/>
  <c r="T138" i="3"/>
  <c r="R138" i="3"/>
  <c r="P138" i="3"/>
  <c r="BK138" i="3"/>
  <c r="J138" i="3"/>
  <c r="BF138" i="3"/>
  <c r="BI137" i="3"/>
  <c r="BH137" i="3"/>
  <c r="BG137" i="3"/>
  <c r="BE137" i="3"/>
  <c r="T137" i="3"/>
  <c r="R137" i="3"/>
  <c r="P137" i="3"/>
  <c r="BK137" i="3"/>
  <c r="J137" i="3"/>
  <c r="BF137" i="3"/>
  <c r="BI136" i="3"/>
  <c r="BH136" i="3"/>
  <c r="BG136" i="3"/>
  <c r="BE136" i="3"/>
  <c r="T136" i="3"/>
  <c r="R136" i="3"/>
  <c r="P136" i="3"/>
  <c r="BK136" i="3"/>
  <c r="J136" i="3"/>
  <c r="BF136" i="3"/>
  <c r="BI135" i="3"/>
  <c r="BH135" i="3"/>
  <c r="BG135" i="3"/>
  <c r="BE135" i="3"/>
  <c r="T135" i="3"/>
  <c r="R135" i="3"/>
  <c r="P135" i="3"/>
  <c r="BK135" i="3"/>
  <c r="J135" i="3"/>
  <c r="BF135" i="3"/>
  <c r="BI134" i="3"/>
  <c r="BH134" i="3"/>
  <c r="BG134" i="3"/>
  <c r="BE134" i="3"/>
  <c r="T134" i="3"/>
  <c r="R134" i="3"/>
  <c r="P134" i="3"/>
  <c r="BK134" i="3"/>
  <c r="J134" i="3"/>
  <c r="BF134" i="3"/>
  <c r="BI133" i="3"/>
  <c r="BH133" i="3"/>
  <c r="BG133" i="3"/>
  <c r="BE133" i="3"/>
  <c r="T133" i="3"/>
  <c r="R133" i="3"/>
  <c r="P133" i="3"/>
  <c r="BK133" i="3"/>
  <c r="J133" i="3"/>
  <c r="BF133" i="3"/>
  <c r="BI132" i="3"/>
  <c r="BH132" i="3"/>
  <c r="BG132" i="3"/>
  <c r="BE132" i="3"/>
  <c r="T132" i="3"/>
  <c r="R132" i="3"/>
  <c r="P132" i="3"/>
  <c r="BK132" i="3"/>
  <c r="J132" i="3"/>
  <c r="BF132" i="3"/>
  <c r="BI131" i="3"/>
  <c r="BH131" i="3"/>
  <c r="BG131" i="3"/>
  <c r="BE131" i="3"/>
  <c r="T131" i="3"/>
  <c r="R131" i="3"/>
  <c r="P131" i="3"/>
  <c r="BK131" i="3"/>
  <c r="J131" i="3"/>
  <c r="BF131" i="3"/>
  <c r="BI130" i="3"/>
  <c r="BH130" i="3"/>
  <c r="BG130" i="3"/>
  <c r="BE130" i="3"/>
  <c r="T130" i="3"/>
  <c r="R130" i="3"/>
  <c r="P130" i="3"/>
  <c r="BK130" i="3"/>
  <c r="J130" i="3"/>
  <c r="BF130" i="3"/>
  <c r="BI129" i="3"/>
  <c r="BH129" i="3"/>
  <c r="BG129" i="3"/>
  <c r="BE129" i="3"/>
  <c r="T129" i="3"/>
  <c r="R129" i="3"/>
  <c r="P129" i="3"/>
  <c r="BK129" i="3"/>
  <c r="J129" i="3"/>
  <c r="BF129" i="3"/>
  <c r="BI128" i="3"/>
  <c r="BH128" i="3"/>
  <c r="BG128" i="3"/>
  <c r="BE128" i="3"/>
  <c r="T128" i="3"/>
  <c r="R128" i="3"/>
  <c r="P128" i="3"/>
  <c r="BK128" i="3"/>
  <c r="J128" i="3"/>
  <c r="BF128" i="3"/>
  <c r="BI127" i="3"/>
  <c r="BH127" i="3"/>
  <c r="BG127" i="3"/>
  <c r="BE127" i="3"/>
  <c r="T127" i="3"/>
  <c r="R127" i="3"/>
  <c r="P127" i="3"/>
  <c r="BK127" i="3"/>
  <c r="J127" i="3"/>
  <c r="BF127" i="3"/>
  <c r="BI126" i="3"/>
  <c r="BH126" i="3"/>
  <c r="BG126" i="3"/>
  <c r="BE126" i="3"/>
  <c r="T126" i="3"/>
  <c r="R126" i="3"/>
  <c r="P126" i="3"/>
  <c r="BK126" i="3"/>
  <c r="J126" i="3"/>
  <c r="BF126" i="3"/>
  <c r="BI125" i="3"/>
  <c r="BH125" i="3"/>
  <c r="BG125" i="3"/>
  <c r="BE125" i="3"/>
  <c r="T125" i="3"/>
  <c r="R125" i="3"/>
  <c r="P125" i="3"/>
  <c r="BK125" i="3"/>
  <c r="J125" i="3"/>
  <c r="BF125" i="3"/>
  <c r="BI124" i="3"/>
  <c r="BH124" i="3"/>
  <c r="BG124" i="3"/>
  <c r="BE124" i="3"/>
  <c r="T124" i="3"/>
  <c r="R124" i="3"/>
  <c r="P124" i="3"/>
  <c r="BK124" i="3"/>
  <c r="J124" i="3"/>
  <c r="BF124" i="3"/>
  <c r="BI123" i="3"/>
  <c r="BH123" i="3"/>
  <c r="BG123" i="3"/>
  <c r="BE123" i="3"/>
  <c r="T123" i="3"/>
  <c r="R123" i="3"/>
  <c r="P123" i="3"/>
  <c r="BK123" i="3"/>
  <c r="J123" i="3"/>
  <c r="BF123" i="3"/>
  <c r="BI122" i="3"/>
  <c r="BH122" i="3"/>
  <c r="BG122" i="3"/>
  <c r="BE122" i="3"/>
  <c r="T122" i="3"/>
  <c r="R122" i="3"/>
  <c r="P122" i="3"/>
  <c r="BK122" i="3"/>
  <c r="J122" i="3"/>
  <c r="BF122" i="3"/>
  <c r="BI121" i="3"/>
  <c r="BH121" i="3"/>
  <c r="BG121" i="3"/>
  <c r="BE121" i="3"/>
  <c r="T121" i="3"/>
  <c r="R121" i="3"/>
  <c r="P121" i="3"/>
  <c r="BK121" i="3"/>
  <c r="J121" i="3"/>
  <c r="BF121" i="3"/>
  <c r="BI120" i="3"/>
  <c r="BH120" i="3"/>
  <c r="BG120" i="3"/>
  <c r="BE120" i="3"/>
  <c r="T120" i="3"/>
  <c r="R120" i="3"/>
  <c r="P120" i="3"/>
  <c r="BK120" i="3"/>
  <c r="J120" i="3"/>
  <c r="BF120" i="3"/>
  <c r="BI119" i="3"/>
  <c r="BH119" i="3"/>
  <c r="BG119" i="3"/>
  <c r="BE119" i="3"/>
  <c r="T119" i="3"/>
  <c r="R119" i="3"/>
  <c r="P119" i="3"/>
  <c r="BK119" i="3"/>
  <c r="J119" i="3"/>
  <c r="BF119" i="3"/>
  <c r="BI118" i="3"/>
  <c r="BH118" i="3"/>
  <c r="BG118" i="3"/>
  <c r="BE118" i="3"/>
  <c r="T118" i="3"/>
  <c r="R118" i="3"/>
  <c r="P118" i="3"/>
  <c r="BK118" i="3"/>
  <c r="J118" i="3"/>
  <c r="BF118" i="3"/>
  <c r="BI117" i="3"/>
  <c r="BH117" i="3"/>
  <c r="BG117" i="3"/>
  <c r="BE117" i="3"/>
  <c r="T117" i="3"/>
  <c r="R117" i="3"/>
  <c r="P117" i="3"/>
  <c r="BK117" i="3"/>
  <c r="J117" i="3"/>
  <c r="BF117" i="3"/>
  <c r="BI116" i="3"/>
  <c r="BH116" i="3"/>
  <c r="BG116" i="3"/>
  <c r="BE116" i="3"/>
  <c r="T116" i="3"/>
  <c r="R116" i="3"/>
  <c r="P116" i="3"/>
  <c r="BK116" i="3"/>
  <c r="J116" i="3"/>
  <c r="BF116" i="3"/>
  <c r="BI115" i="3"/>
  <c r="BH115" i="3"/>
  <c r="BG115" i="3"/>
  <c r="BE115" i="3"/>
  <c r="T115" i="3"/>
  <c r="R115" i="3"/>
  <c r="P115" i="3"/>
  <c r="BK115" i="3"/>
  <c r="J115" i="3"/>
  <c r="BF115" i="3"/>
  <c r="BI114" i="3"/>
  <c r="BH114" i="3"/>
  <c r="BG114" i="3"/>
  <c r="BE114" i="3"/>
  <c r="T114" i="3"/>
  <c r="R114" i="3"/>
  <c r="P114" i="3"/>
  <c r="BK114" i="3"/>
  <c r="J114" i="3"/>
  <c r="BF114" i="3"/>
  <c r="BI113" i="3"/>
  <c r="BH113" i="3"/>
  <c r="BG113" i="3"/>
  <c r="BE113" i="3"/>
  <c r="T113" i="3"/>
  <c r="R113" i="3"/>
  <c r="P113" i="3"/>
  <c r="BK113" i="3"/>
  <c r="J113" i="3"/>
  <c r="BF113" i="3"/>
  <c r="BI112" i="3"/>
  <c r="BH112" i="3"/>
  <c r="BG112" i="3"/>
  <c r="BE112" i="3"/>
  <c r="T112" i="3"/>
  <c r="R112" i="3"/>
  <c r="P112" i="3"/>
  <c r="BK112" i="3"/>
  <c r="J112" i="3"/>
  <c r="BF112" i="3"/>
  <c r="BI111" i="3"/>
  <c r="BH111" i="3"/>
  <c r="BG111" i="3"/>
  <c r="BE111" i="3"/>
  <c r="T111" i="3"/>
  <c r="R111" i="3"/>
  <c r="P111" i="3"/>
  <c r="BK111" i="3"/>
  <c r="J111" i="3"/>
  <c r="BF111" i="3"/>
  <c r="BI110" i="3"/>
  <c r="BH110" i="3"/>
  <c r="BG110" i="3"/>
  <c r="BE110" i="3"/>
  <c r="T110" i="3"/>
  <c r="R110" i="3"/>
  <c r="P110" i="3"/>
  <c r="BK110" i="3"/>
  <c r="J110" i="3"/>
  <c r="BF110" i="3"/>
  <c r="BI109" i="3"/>
  <c r="BH109" i="3"/>
  <c r="BG109" i="3"/>
  <c r="BE109" i="3"/>
  <c r="T109" i="3"/>
  <c r="R109" i="3"/>
  <c r="P109" i="3"/>
  <c r="BK109" i="3"/>
  <c r="J109" i="3"/>
  <c r="BF109" i="3"/>
  <c r="BI108" i="3"/>
  <c r="BH108" i="3"/>
  <c r="BG108" i="3"/>
  <c r="BE108" i="3"/>
  <c r="T108" i="3"/>
  <c r="R108" i="3"/>
  <c r="P108" i="3"/>
  <c r="BK108" i="3"/>
  <c r="J108" i="3"/>
  <c r="BF108" i="3"/>
  <c r="BI107" i="3"/>
  <c r="BH107" i="3"/>
  <c r="BG107" i="3"/>
  <c r="BE107" i="3"/>
  <c r="T107" i="3"/>
  <c r="R107" i="3"/>
  <c r="P107" i="3"/>
  <c r="BK107" i="3"/>
  <c r="J107" i="3"/>
  <c r="BF107" i="3"/>
  <c r="BI106" i="3"/>
  <c r="BH106" i="3"/>
  <c r="BG106" i="3"/>
  <c r="BE106" i="3"/>
  <c r="T106" i="3"/>
  <c r="R106" i="3"/>
  <c r="P106" i="3"/>
  <c r="BK106" i="3"/>
  <c r="J106" i="3"/>
  <c r="BF106" i="3"/>
  <c r="BI105" i="3"/>
  <c r="BH105" i="3"/>
  <c r="BG105" i="3"/>
  <c r="BE105" i="3"/>
  <c r="T105" i="3"/>
  <c r="R105" i="3"/>
  <c r="P105" i="3"/>
  <c r="BK105" i="3"/>
  <c r="J105" i="3"/>
  <c r="BF105" i="3"/>
  <c r="BI104" i="3"/>
  <c r="BH104" i="3"/>
  <c r="BG104" i="3"/>
  <c r="BE104" i="3"/>
  <c r="T104" i="3"/>
  <c r="R104" i="3"/>
  <c r="P104" i="3"/>
  <c r="BK104" i="3"/>
  <c r="J104" i="3"/>
  <c r="BF104" i="3"/>
  <c r="BI103" i="3"/>
  <c r="BH103" i="3"/>
  <c r="BG103" i="3"/>
  <c r="BE103" i="3"/>
  <c r="T103" i="3"/>
  <c r="R103" i="3"/>
  <c r="P103" i="3"/>
  <c r="BK103" i="3"/>
  <c r="J103" i="3"/>
  <c r="BF103" i="3"/>
  <c r="BI102" i="3"/>
  <c r="BH102" i="3"/>
  <c r="BG102" i="3"/>
  <c r="BE102" i="3"/>
  <c r="T102" i="3"/>
  <c r="R102" i="3"/>
  <c r="P102" i="3"/>
  <c r="BK102" i="3"/>
  <c r="J102" i="3"/>
  <c r="BF102" i="3"/>
  <c r="BI101" i="3"/>
  <c r="BH101" i="3"/>
  <c r="BG101" i="3"/>
  <c r="BE101" i="3"/>
  <c r="T101" i="3"/>
  <c r="R101" i="3"/>
  <c r="P101" i="3"/>
  <c r="BK101" i="3"/>
  <c r="J101" i="3"/>
  <c r="BF101" i="3"/>
  <c r="BI100" i="3"/>
  <c r="BH100" i="3"/>
  <c r="BG100" i="3"/>
  <c r="BE100" i="3"/>
  <c r="T100" i="3"/>
  <c r="T99" i="3"/>
  <c r="T98" i="3" s="1"/>
  <c r="R100" i="3"/>
  <c r="R99" i="3" s="1"/>
  <c r="R98" i="3" s="1"/>
  <c r="P100" i="3"/>
  <c r="P99" i="3"/>
  <c r="P98" i="3" s="1"/>
  <c r="BK100" i="3"/>
  <c r="BK99" i="3" s="1"/>
  <c r="J100" i="3"/>
  <c r="BF100" i="3"/>
  <c r="BI97" i="3"/>
  <c r="BH97" i="3"/>
  <c r="BG97" i="3"/>
  <c r="BE97" i="3"/>
  <c r="T97" i="3"/>
  <c r="R97" i="3"/>
  <c r="P97" i="3"/>
  <c r="BK97" i="3"/>
  <c r="J97" i="3"/>
  <c r="BF97" i="3"/>
  <c r="BI96" i="3"/>
  <c r="BH96" i="3"/>
  <c r="BG96" i="3"/>
  <c r="BE96" i="3"/>
  <c r="T96" i="3"/>
  <c r="R96" i="3"/>
  <c r="P96" i="3"/>
  <c r="BK96" i="3"/>
  <c r="J96" i="3"/>
  <c r="BF96" i="3"/>
  <c r="BI95" i="3"/>
  <c r="BH95" i="3"/>
  <c r="BG95" i="3"/>
  <c r="BE95" i="3"/>
  <c r="T95" i="3"/>
  <c r="R95" i="3"/>
  <c r="P95" i="3"/>
  <c r="BK95" i="3"/>
  <c r="J95" i="3"/>
  <c r="BF95" i="3"/>
  <c r="BI94" i="3"/>
  <c r="BH94" i="3"/>
  <c r="BG94" i="3"/>
  <c r="BE94" i="3"/>
  <c r="T94" i="3"/>
  <c r="T93" i="3"/>
  <c r="R94" i="3"/>
  <c r="R93" i="3"/>
  <c r="P94" i="3"/>
  <c r="P93" i="3"/>
  <c r="BK94" i="3"/>
  <c r="BK93" i="3"/>
  <c r="J93" i="3" s="1"/>
  <c r="J62" i="3" s="1"/>
  <c r="J94" i="3"/>
  <c r="BF94" i="3" s="1"/>
  <c r="BI92" i="3"/>
  <c r="BH92" i="3"/>
  <c r="BG92" i="3"/>
  <c r="BE92" i="3"/>
  <c r="T92" i="3"/>
  <c r="R92" i="3"/>
  <c r="P92" i="3"/>
  <c r="BK92" i="3"/>
  <c r="J92" i="3"/>
  <c r="BF92" i="3"/>
  <c r="BI91" i="3"/>
  <c r="BH91" i="3"/>
  <c r="BG91" i="3"/>
  <c r="BE91" i="3"/>
  <c r="T91" i="3"/>
  <c r="R91" i="3"/>
  <c r="P91" i="3"/>
  <c r="BK91" i="3"/>
  <c r="J91" i="3"/>
  <c r="BF91" i="3"/>
  <c r="BI90" i="3"/>
  <c r="F37" i="3"/>
  <c r="BD56" i="1" s="1"/>
  <c r="BH90" i="3"/>
  <c r="F36" i="3" s="1"/>
  <c r="BC56" i="1" s="1"/>
  <c r="BG90" i="3"/>
  <c r="F35" i="3"/>
  <c r="BB56" i="1" s="1"/>
  <c r="BE90" i="3"/>
  <c r="J33" i="3" s="1"/>
  <c r="AV56" i="1" s="1"/>
  <c r="T90" i="3"/>
  <c r="T89" i="3"/>
  <c r="T88" i="3" s="1"/>
  <c r="T87" i="3" s="1"/>
  <c r="R90" i="3"/>
  <c r="R89" i="3"/>
  <c r="R88" i="3" s="1"/>
  <c r="R87" i="3" s="1"/>
  <c r="P90" i="3"/>
  <c r="P89" i="3"/>
  <c r="P88" i="3" s="1"/>
  <c r="P87" i="3" s="1"/>
  <c r="AU56" i="1" s="1"/>
  <c r="BK90" i="3"/>
  <c r="BK89" i="3" s="1"/>
  <c r="J90" i="3"/>
  <c r="BF90" i="3" s="1"/>
  <c r="F81" i="3"/>
  <c r="E79" i="3"/>
  <c r="F52" i="3"/>
  <c r="E50" i="3"/>
  <c r="J24" i="3"/>
  <c r="E24" i="3"/>
  <c r="J84" i="3" s="1"/>
  <c r="J55" i="3"/>
  <c r="J23" i="3"/>
  <c r="J21" i="3"/>
  <c r="E21" i="3"/>
  <c r="J83" i="3"/>
  <c r="J54" i="3"/>
  <c r="J20" i="3"/>
  <c r="J18" i="3"/>
  <c r="E18" i="3"/>
  <c r="F84" i="3" s="1"/>
  <c r="J17" i="3"/>
  <c r="J15" i="3"/>
  <c r="E15" i="3"/>
  <c r="F83" i="3"/>
  <c r="F54" i="3"/>
  <c r="J14" i="3"/>
  <c r="J81" i="3"/>
  <c r="J52" i="3"/>
  <c r="E7" i="3"/>
  <c r="E77" i="3" s="1"/>
  <c r="J37" i="2"/>
  <c r="J36" i="2"/>
  <c r="AY55" i="1" s="1"/>
  <c r="J35" i="2"/>
  <c r="AX55" i="1" s="1"/>
  <c r="BI191" i="2"/>
  <c r="BH191" i="2"/>
  <c r="BG191" i="2"/>
  <c r="BE191" i="2"/>
  <c r="T191" i="2"/>
  <c r="R191" i="2"/>
  <c r="P191" i="2"/>
  <c r="BK191" i="2"/>
  <c r="J191" i="2"/>
  <c r="BF191" i="2" s="1"/>
  <c r="BI190" i="2"/>
  <c r="BH190" i="2"/>
  <c r="BG190" i="2"/>
  <c r="BE190" i="2"/>
  <c r="T190" i="2"/>
  <c r="R190" i="2"/>
  <c r="P190" i="2"/>
  <c r="BK190" i="2"/>
  <c r="J190" i="2"/>
  <c r="BF190" i="2" s="1"/>
  <c r="BI189" i="2"/>
  <c r="BH189" i="2"/>
  <c r="BG189" i="2"/>
  <c r="BE189" i="2"/>
  <c r="T189" i="2"/>
  <c r="R189" i="2"/>
  <c r="P189" i="2"/>
  <c r="BK189" i="2"/>
  <c r="J189" i="2"/>
  <c r="BF189" i="2" s="1"/>
  <c r="BI188" i="2"/>
  <c r="BH188" i="2"/>
  <c r="BG188" i="2"/>
  <c r="BE188" i="2"/>
  <c r="T188" i="2"/>
  <c r="R188" i="2"/>
  <c r="P188" i="2"/>
  <c r="BK188" i="2"/>
  <c r="J188" i="2"/>
  <c r="BF188" i="2" s="1"/>
  <c r="BI187" i="2"/>
  <c r="BH187" i="2"/>
  <c r="BG187" i="2"/>
  <c r="BE187" i="2"/>
  <c r="T187" i="2"/>
  <c r="T186" i="2" s="1"/>
  <c r="R187" i="2"/>
  <c r="R186" i="2" s="1"/>
  <c r="P187" i="2"/>
  <c r="P186" i="2" s="1"/>
  <c r="BK187" i="2"/>
  <c r="BK186" i="2" s="1"/>
  <c r="J186" i="2"/>
  <c r="J65" i="2" s="1"/>
  <c r="J187" i="2"/>
  <c r="BF187" i="2"/>
  <c r="BI185" i="2"/>
  <c r="BH185" i="2"/>
  <c r="BG185" i="2"/>
  <c r="BE185" i="2"/>
  <c r="T185" i="2"/>
  <c r="R185" i="2"/>
  <c r="P185" i="2"/>
  <c r="BK185" i="2"/>
  <c r="J185" i="2"/>
  <c r="BF185" i="2" s="1"/>
  <c r="BI184" i="2"/>
  <c r="BH184" i="2"/>
  <c r="BG184" i="2"/>
  <c r="BE184" i="2"/>
  <c r="T184" i="2"/>
  <c r="R184" i="2"/>
  <c r="P184" i="2"/>
  <c r="BK184" i="2"/>
  <c r="J184" i="2"/>
  <c r="BF184" i="2" s="1"/>
  <c r="BI183" i="2"/>
  <c r="BH183" i="2"/>
  <c r="BG183" i="2"/>
  <c r="BE183" i="2"/>
  <c r="T183" i="2"/>
  <c r="R183" i="2"/>
  <c r="P183" i="2"/>
  <c r="BK183" i="2"/>
  <c r="J183" i="2"/>
  <c r="BF183" i="2" s="1"/>
  <c r="BI182" i="2"/>
  <c r="BH182" i="2"/>
  <c r="BG182" i="2"/>
  <c r="BE182" i="2"/>
  <c r="T182" i="2"/>
  <c r="R182" i="2"/>
  <c r="P182" i="2"/>
  <c r="BK182" i="2"/>
  <c r="J182" i="2"/>
  <c r="BF182" i="2" s="1"/>
  <c r="BI181" i="2"/>
  <c r="BH181" i="2"/>
  <c r="BG181" i="2"/>
  <c r="BE181" i="2"/>
  <c r="T181" i="2"/>
  <c r="R181" i="2"/>
  <c r="P181" i="2"/>
  <c r="BK181" i="2"/>
  <c r="J181" i="2"/>
  <c r="BF181" i="2" s="1"/>
  <c r="BI180" i="2"/>
  <c r="BH180" i="2"/>
  <c r="BG180" i="2"/>
  <c r="BE180" i="2"/>
  <c r="T180" i="2"/>
  <c r="R180" i="2"/>
  <c r="P180" i="2"/>
  <c r="BK180" i="2"/>
  <c r="J180" i="2"/>
  <c r="BF180" i="2" s="1"/>
  <c r="BI179" i="2"/>
  <c r="BH179" i="2"/>
  <c r="BG179" i="2"/>
  <c r="BE179" i="2"/>
  <c r="T179" i="2"/>
  <c r="R179" i="2"/>
  <c r="P179" i="2"/>
  <c r="BK179" i="2"/>
  <c r="J179" i="2"/>
  <c r="BF179" i="2" s="1"/>
  <c r="BI178" i="2"/>
  <c r="BH178" i="2"/>
  <c r="BG178" i="2"/>
  <c r="BE178" i="2"/>
  <c r="T178" i="2"/>
  <c r="R178" i="2"/>
  <c r="P178" i="2"/>
  <c r="BK178" i="2"/>
  <c r="J178" i="2"/>
  <c r="BF178" i="2" s="1"/>
  <c r="BI177" i="2"/>
  <c r="BH177" i="2"/>
  <c r="BG177" i="2"/>
  <c r="BE177" i="2"/>
  <c r="T177" i="2"/>
  <c r="R177" i="2"/>
  <c r="P177" i="2"/>
  <c r="BK177" i="2"/>
  <c r="J177" i="2"/>
  <c r="BF177" i="2" s="1"/>
  <c r="BI176" i="2"/>
  <c r="BH176" i="2"/>
  <c r="BG176" i="2"/>
  <c r="BE176" i="2"/>
  <c r="T176" i="2"/>
  <c r="R176" i="2"/>
  <c r="P176" i="2"/>
  <c r="BK176" i="2"/>
  <c r="J176" i="2"/>
  <c r="BF176" i="2" s="1"/>
  <c r="BI175" i="2"/>
  <c r="BH175" i="2"/>
  <c r="BG175" i="2"/>
  <c r="BE175" i="2"/>
  <c r="T175" i="2"/>
  <c r="R175" i="2"/>
  <c r="P175" i="2"/>
  <c r="BK175" i="2"/>
  <c r="J175" i="2"/>
  <c r="BF175" i="2" s="1"/>
  <c r="BI174" i="2"/>
  <c r="BH174" i="2"/>
  <c r="BG174" i="2"/>
  <c r="BE174" i="2"/>
  <c r="T174" i="2"/>
  <c r="R174" i="2"/>
  <c r="P174" i="2"/>
  <c r="BK174" i="2"/>
  <c r="J174" i="2"/>
  <c r="BF174" i="2" s="1"/>
  <c r="BI173" i="2"/>
  <c r="BH173" i="2"/>
  <c r="BG173" i="2"/>
  <c r="BE173" i="2"/>
  <c r="T173" i="2"/>
  <c r="R173" i="2"/>
  <c r="P173" i="2"/>
  <c r="BK173" i="2"/>
  <c r="J173" i="2"/>
  <c r="BF173" i="2" s="1"/>
  <c r="BI172" i="2"/>
  <c r="BH172" i="2"/>
  <c r="BG172" i="2"/>
  <c r="BE172" i="2"/>
  <c r="T172" i="2"/>
  <c r="R172" i="2"/>
  <c r="P172" i="2"/>
  <c r="BK172" i="2"/>
  <c r="J172" i="2"/>
  <c r="BF172" i="2" s="1"/>
  <c r="BI171" i="2"/>
  <c r="BH171" i="2"/>
  <c r="BG171" i="2"/>
  <c r="BE171" i="2"/>
  <c r="T171" i="2"/>
  <c r="R171" i="2"/>
  <c r="P171" i="2"/>
  <c r="BK171" i="2"/>
  <c r="J171" i="2"/>
  <c r="BF171" i="2" s="1"/>
  <c r="BI170" i="2"/>
  <c r="BH170" i="2"/>
  <c r="BG170" i="2"/>
  <c r="BE170" i="2"/>
  <c r="T170" i="2"/>
  <c r="R170" i="2"/>
  <c r="P170" i="2"/>
  <c r="BK170" i="2"/>
  <c r="J170" i="2"/>
  <c r="BF170" i="2" s="1"/>
  <c r="BI169" i="2"/>
  <c r="BH169" i="2"/>
  <c r="BG169" i="2"/>
  <c r="BE169" i="2"/>
  <c r="T169" i="2"/>
  <c r="R169" i="2"/>
  <c r="P169" i="2"/>
  <c r="BK169" i="2"/>
  <c r="J169" i="2"/>
  <c r="BF169" i="2" s="1"/>
  <c r="BI168" i="2"/>
  <c r="BH168" i="2"/>
  <c r="BG168" i="2"/>
  <c r="BE168" i="2"/>
  <c r="T168" i="2"/>
  <c r="R168" i="2"/>
  <c r="P168" i="2"/>
  <c r="BK168" i="2"/>
  <c r="J168" i="2"/>
  <c r="BF168" i="2" s="1"/>
  <c r="BI167" i="2"/>
  <c r="BH167" i="2"/>
  <c r="BG167" i="2"/>
  <c r="BE167" i="2"/>
  <c r="T167" i="2"/>
  <c r="R167" i="2"/>
  <c r="P167" i="2"/>
  <c r="BK167" i="2"/>
  <c r="J167" i="2"/>
  <c r="BF167" i="2" s="1"/>
  <c r="BI166" i="2"/>
  <c r="BH166" i="2"/>
  <c r="BG166" i="2"/>
  <c r="BE166" i="2"/>
  <c r="T166" i="2"/>
  <c r="R166" i="2"/>
  <c r="P166" i="2"/>
  <c r="BK166" i="2"/>
  <c r="J166" i="2"/>
  <c r="BF166" i="2" s="1"/>
  <c r="BI165" i="2"/>
  <c r="BH165" i="2"/>
  <c r="BG165" i="2"/>
  <c r="BE165" i="2"/>
  <c r="T165" i="2"/>
  <c r="R165" i="2"/>
  <c r="P165" i="2"/>
  <c r="BK165" i="2"/>
  <c r="J165" i="2"/>
  <c r="BF165" i="2" s="1"/>
  <c r="BI164" i="2"/>
  <c r="BH164" i="2"/>
  <c r="BG164" i="2"/>
  <c r="BE164" i="2"/>
  <c r="T164" i="2"/>
  <c r="R164" i="2"/>
  <c r="P164" i="2"/>
  <c r="BK164" i="2"/>
  <c r="J164" i="2"/>
  <c r="BF164" i="2" s="1"/>
  <c r="BI163" i="2"/>
  <c r="BH163" i="2"/>
  <c r="BG163" i="2"/>
  <c r="BE163" i="2"/>
  <c r="T163" i="2"/>
  <c r="R163" i="2"/>
  <c r="P163" i="2"/>
  <c r="BK163" i="2"/>
  <c r="J163" i="2"/>
  <c r="BF163" i="2" s="1"/>
  <c r="BI162" i="2"/>
  <c r="BH162" i="2"/>
  <c r="BG162" i="2"/>
  <c r="BE162" i="2"/>
  <c r="T162" i="2"/>
  <c r="R162" i="2"/>
  <c r="P162" i="2"/>
  <c r="BK162" i="2"/>
  <c r="J162" i="2"/>
  <c r="BF162" i="2" s="1"/>
  <c r="BI161" i="2"/>
  <c r="BH161" i="2"/>
  <c r="BG161" i="2"/>
  <c r="BE161" i="2"/>
  <c r="T161" i="2"/>
  <c r="R161" i="2"/>
  <c r="P161" i="2"/>
  <c r="BK161" i="2"/>
  <c r="J161" i="2"/>
  <c r="BF161" i="2" s="1"/>
  <c r="BI160" i="2"/>
  <c r="BH160" i="2"/>
  <c r="BG160" i="2"/>
  <c r="BE160" i="2"/>
  <c r="T160" i="2"/>
  <c r="R160" i="2"/>
  <c r="P160" i="2"/>
  <c r="BK160" i="2"/>
  <c r="J160" i="2"/>
  <c r="BF160" i="2" s="1"/>
  <c r="BI159" i="2"/>
  <c r="BH159" i="2"/>
  <c r="BG159" i="2"/>
  <c r="BE159" i="2"/>
  <c r="T159" i="2"/>
  <c r="R159" i="2"/>
  <c r="P159" i="2"/>
  <c r="BK159" i="2"/>
  <c r="J159" i="2"/>
  <c r="BF159" i="2" s="1"/>
  <c r="BI158" i="2"/>
  <c r="BH158" i="2"/>
  <c r="BG158" i="2"/>
  <c r="BE158" i="2"/>
  <c r="T158" i="2"/>
  <c r="R158" i="2"/>
  <c r="P158" i="2"/>
  <c r="BK158" i="2"/>
  <c r="J158" i="2"/>
  <c r="BF158" i="2" s="1"/>
  <c r="BI157" i="2"/>
  <c r="BH157" i="2"/>
  <c r="BG157" i="2"/>
  <c r="BE157" i="2"/>
  <c r="T157" i="2"/>
  <c r="R157" i="2"/>
  <c r="P157" i="2"/>
  <c r="BK157" i="2"/>
  <c r="J157" i="2"/>
  <c r="BF157" i="2" s="1"/>
  <c r="BI156" i="2"/>
  <c r="BH156" i="2"/>
  <c r="BG156" i="2"/>
  <c r="BE156" i="2"/>
  <c r="T156" i="2"/>
  <c r="R156" i="2"/>
  <c r="P156" i="2"/>
  <c r="BK156" i="2"/>
  <c r="J156" i="2"/>
  <c r="BF156" i="2" s="1"/>
  <c r="BI155" i="2"/>
  <c r="BH155" i="2"/>
  <c r="BG155" i="2"/>
  <c r="BE155" i="2"/>
  <c r="T155" i="2"/>
  <c r="R155" i="2"/>
  <c r="P155" i="2"/>
  <c r="BK155" i="2"/>
  <c r="J155" i="2"/>
  <c r="BF155" i="2" s="1"/>
  <c r="BI154" i="2"/>
  <c r="BH154" i="2"/>
  <c r="BG154" i="2"/>
  <c r="BE154" i="2"/>
  <c r="T154" i="2"/>
  <c r="R154" i="2"/>
  <c r="P154" i="2"/>
  <c r="BK154" i="2"/>
  <c r="J154" i="2"/>
  <c r="BF154" i="2" s="1"/>
  <c r="BI153" i="2"/>
  <c r="BH153" i="2"/>
  <c r="BG153" i="2"/>
  <c r="BE153" i="2"/>
  <c r="T153" i="2"/>
  <c r="R153" i="2"/>
  <c r="P153" i="2"/>
  <c r="BK153" i="2"/>
  <c r="J153" i="2"/>
  <c r="BF153" i="2" s="1"/>
  <c r="BI152" i="2"/>
  <c r="BH152" i="2"/>
  <c r="BG152" i="2"/>
  <c r="BE152" i="2"/>
  <c r="T152" i="2"/>
  <c r="R152" i="2"/>
  <c r="P152" i="2"/>
  <c r="BK152" i="2"/>
  <c r="J152" i="2"/>
  <c r="BF152" i="2" s="1"/>
  <c r="BI151" i="2"/>
  <c r="BH151" i="2"/>
  <c r="BG151" i="2"/>
  <c r="BE151" i="2"/>
  <c r="T151" i="2"/>
  <c r="R151" i="2"/>
  <c r="P151" i="2"/>
  <c r="BK151" i="2"/>
  <c r="J151" i="2"/>
  <c r="BF151" i="2" s="1"/>
  <c r="BI150" i="2"/>
  <c r="BH150" i="2"/>
  <c r="BG150" i="2"/>
  <c r="BE150" i="2"/>
  <c r="T150" i="2"/>
  <c r="R150" i="2"/>
  <c r="P150" i="2"/>
  <c r="BK150" i="2"/>
  <c r="J150" i="2"/>
  <c r="BF150" i="2" s="1"/>
  <c r="BI149" i="2"/>
  <c r="BH149" i="2"/>
  <c r="BG149" i="2"/>
  <c r="BE149" i="2"/>
  <c r="T149" i="2"/>
  <c r="R149" i="2"/>
  <c r="P149" i="2"/>
  <c r="BK149" i="2"/>
  <c r="J149" i="2"/>
  <c r="BF149" i="2" s="1"/>
  <c r="BI148" i="2"/>
  <c r="BH148" i="2"/>
  <c r="BG148" i="2"/>
  <c r="BE148" i="2"/>
  <c r="T148" i="2"/>
  <c r="R148" i="2"/>
  <c r="P148" i="2"/>
  <c r="BK148" i="2"/>
  <c r="J148" i="2"/>
  <c r="BF148" i="2" s="1"/>
  <c r="BI147" i="2"/>
  <c r="BH147" i="2"/>
  <c r="BG147" i="2"/>
  <c r="BE147" i="2"/>
  <c r="T147" i="2"/>
  <c r="R147" i="2"/>
  <c r="P147" i="2"/>
  <c r="BK147" i="2"/>
  <c r="J147" i="2"/>
  <c r="BF147" i="2" s="1"/>
  <c r="BI146" i="2"/>
  <c r="BH146" i="2"/>
  <c r="BG146" i="2"/>
  <c r="BE146" i="2"/>
  <c r="T146" i="2"/>
  <c r="R146" i="2"/>
  <c r="P146" i="2"/>
  <c r="BK146" i="2"/>
  <c r="J146" i="2"/>
  <c r="BF146" i="2"/>
  <c r="BI145" i="2"/>
  <c r="BH145" i="2"/>
  <c r="BG145" i="2"/>
  <c r="BE145" i="2"/>
  <c r="T145" i="2"/>
  <c r="R145" i="2"/>
  <c r="P145" i="2"/>
  <c r="BK145" i="2"/>
  <c r="J145" i="2"/>
  <c r="BF145" i="2"/>
  <c r="BI144" i="2"/>
  <c r="BH144" i="2"/>
  <c r="BG144" i="2"/>
  <c r="BE144" i="2"/>
  <c r="T144" i="2"/>
  <c r="R144" i="2"/>
  <c r="P144" i="2"/>
  <c r="BK144" i="2"/>
  <c r="J144" i="2"/>
  <c r="BF144" i="2"/>
  <c r="BI143" i="2"/>
  <c r="BH143" i="2"/>
  <c r="BG143" i="2"/>
  <c r="BE143" i="2"/>
  <c r="T143" i="2"/>
  <c r="R143" i="2"/>
  <c r="P143" i="2"/>
  <c r="BK143" i="2"/>
  <c r="J143" i="2"/>
  <c r="BF143" i="2"/>
  <c r="BI142" i="2"/>
  <c r="BH142" i="2"/>
  <c r="BG142" i="2"/>
  <c r="BE142" i="2"/>
  <c r="T142" i="2"/>
  <c r="R142" i="2"/>
  <c r="P142" i="2"/>
  <c r="BK142" i="2"/>
  <c r="J142" i="2"/>
  <c r="BF142" i="2"/>
  <c r="BI141" i="2"/>
  <c r="BH141" i="2"/>
  <c r="BG141" i="2"/>
  <c r="BE141" i="2"/>
  <c r="T141" i="2"/>
  <c r="R141" i="2"/>
  <c r="P141" i="2"/>
  <c r="BK141" i="2"/>
  <c r="J141" i="2"/>
  <c r="BF141" i="2"/>
  <c r="BI140" i="2"/>
  <c r="BH140" i="2"/>
  <c r="BG140" i="2"/>
  <c r="BE140" i="2"/>
  <c r="T140" i="2"/>
  <c r="R140" i="2"/>
  <c r="P140" i="2"/>
  <c r="BK140" i="2"/>
  <c r="J140" i="2"/>
  <c r="BF140" i="2"/>
  <c r="BI139" i="2"/>
  <c r="BH139" i="2"/>
  <c r="BG139" i="2"/>
  <c r="BE139" i="2"/>
  <c r="T139" i="2"/>
  <c r="R139" i="2"/>
  <c r="P139" i="2"/>
  <c r="BK139" i="2"/>
  <c r="J139" i="2"/>
  <c r="BF139" i="2"/>
  <c r="BI138" i="2"/>
  <c r="BH138" i="2"/>
  <c r="BG138" i="2"/>
  <c r="BE138" i="2"/>
  <c r="T138" i="2"/>
  <c r="R138" i="2"/>
  <c r="P138" i="2"/>
  <c r="BK138" i="2"/>
  <c r="J138" i="2"/>
  <c r="BF138" i="2"/>
  <c r="BI137" i="2"/>
  <c r="BH137" i="2"/>
  <c r="BG137" i="2"/>
  <c r="BE137" i="2"/>
  <c r="T137" i="2"/>
  <c r="R137" i="2"/>
  <c r="P137" i="2"/>
  <c r="BK137" i="2"/>
  <c r="J137" i="2"/>
  <c r="BF137" i="2"/>
  <c r="BI136" i="2"/>
  <c r="BH136" i="2"/>
  <c r="BG136" i="2"/>
  <c r="BE136" i="2"/>
  <c r="T136" i="2"/>
  <c r="R136" i="2"/>
  <c r="P136" i="2"/>
  <c r="BK136" i="2"/>
  <c r="J136" i="2"/>
  <c r="BF136" i="2"/>
  <c r="BI135" i="2"/>
  <c r="BH135" i="2"/>
  <c r="BG135" i="2"/>
  <c r="BE135" i="2"/>
  <c r="T135" i="2"/>
  <c r="R135" i="2"/>
  <c r="P135" i="2"/>
  <c r="BK135" i="2"/>
  <c r="J135" i="2"/>
  <c r="BF135" i="2"/>
  <c r="BI134" i="2"/>
  <c r="BH134" i="2"/>
  <c r="BG134" i="2"/>
  <c r="BE134" i="2"/>
  <c r="T134" i="2"/>
  <c r="R134" i="2"/>
  <c r="P134" i="2"/>
  <c r="BK134" i="2"/>
  <c r="J134" i="2"/>
  <c r="BF134" i="2"/>
  <c r="BI133" i="2"/>
  <c r="BH133" i="2"/>
  <c r="BG133" i="2"/>
  <c r="BE133" i="2"/>
  <c r="T133" i="2"/>
  <c r="R133" i="2"/>
  <c r="P133" i="2"/>
  <c r="BK133" i="2"/>
  <c r="J133" i="2"/>
  <c r="BF133" i="2"/>
  <c r="BI132" i="2"/>
  <c r="BH132" i="2"/>
  <c r="BG132" i="2"/>
  <c r="BE132" i="2"/>
  <c r="T132" i="2"/>
  <c r="R132" i="2"/>
  <c r="P132" i="2"/>
  <c r="BK132" i="2"/>
  <c r="J132" i="2"/>
  <c r="BF132" i="2"/>
  <c r="BI131" i="2"/>
  <c r="BH131" i="2"/>
  <c r="BG131" i="2"/>
  <c r="BE131" i="2"/>
  <c r="T131" i="2"/>
  <c r="R131" i="2"/>
  <c r="P131" i="2"/>
  <c r="BK131" i="2"/>
  <c r="J131" i="2"/>
  <c r="BF131" i="2"/>
  <c r="BI130" i="2"/>
  <c r="BH130" i="2"/>
  <c r="BG130" i="2"/>
  <c r="BE130" i="2"/>
  <c r="T130" i="2"/>
  <c r="R130" i="2"/>
  <c r="P130" i="2"/>
  <c r="BK130" i="2"/>
  <c r="J130" i="2"/>
  <c r="BF130" i="2"/>
  <c r="BI129" i="2"/>
  <c r="BH129" i="2"/>
  <c r="BG129" i="2"/>
  <c r="BE129" i="2"/>
  <c r="T129" i="2"/>
  <c r="R129" i="2"/>
  <c r="P129" i="2"/>
  <c r="BK129" i="2"/>
  <c r="J129" i="2"/>
  <c r="BF129" i="2"/>
  <c r="BI128" i="2"/>
  <c r="BH128" i="2"/>
  <c r="BG128" i="2"/>
  <c r="BE128" i="2"/>
  <c r="T128" i="2"/>
  <c r="R128" i="2"/>
  <c r="P128" i="2"/>
  <c r="BK128" i="2"/>
  <c r="J128" i="2"/>
  <c r="BF128" i="2"/>
  <c r="BI127" i="2"/>
  <c r="BH127" i="2"/>
  <c r="BG127" i="2"/>
  <c r="BE127" i="2"/>
  <c r="T127" i="2"/>
  <c r="R127" i="2"/>
  <c r="P127" i="2"/>
  <c r="BK127" i="2"/>
  <c r="J127" i="2"/>
  <c r="BF127" i="2"/>
  <c r="BI126" i="2"/>
  <c r="BH126" i="2"/>
  <c r="BG126" i="2"/>
  <c r="BE126" i="2"/>
  <c r="T126" i="2"/>
  <c r="R126" i="2"/>
  <c r="P126" i="2"/>
  <c r="BK126" i="2"/>
  <c r="J126" i="2"/>
  <c r="BF126" i="2"/>
  <c r="BI125" i="2"/>
  <c r="BH125" i="2"/>
  <c r="BG125" i="2"/>
  <c r="BE125" i="2"/>
  <c r="T125" i="2"/>
  <c r="R125" i="2"/>
  <c r="P125" i="2"/>
  <c r="BK125" i="2"/>
  <c r="J125" i="2"/>
  <c r="BF125" i="2"/>
  <c r="BI124" i="2"/>
  <c r="BH124" i="2"/>
  <c r="BG124" i="2"/>
  <c r="BE124" i="2"/>
  <c r="T124" i="2"/>
  <c r="R124" i="2"/>
  <c r="P124" i="2"/>
  <c r="BK124" i="2"/>
  <c r="J124" i="2"/>
  <c r="BF124" i="2"/>
  <c r="BI123" i="2"/>
  <c r="BH123" i="2"/>
  <c r="BG123" i="2"/>
  <c r="BE123" i="2"/>
  <c r="T123" i="2"/>
  <c r="R123" i="2"/>
  <c r="P123" i="2"/>
  <c r="BK123" i="2"/>
  <c r="J123" i="2"/>
  <c r="BF123" i="2"/>
  <c r="BI122" i="2"/>
  <c r="BH122" i="2"/>
  <c r="BG122" i="2"/>
  <c r="BE122" i="2"/>
  <c r="T122" i="2"/>
  <c r="R122" i="2"/>
  <c r="P122" i="2"/>
  <c r="BK122" i="2"/>
  <c r="J122" i="2"/>
  <c r="BF122" i="2"/>
  <c r="BI121" i="2"/>
  <c r="BH121" i="2"/>
  <c r="BG121" i="2"/>
  <c r="BE121" i="2"/>
  <c r="T121" i="2"/>
  <c r="R121" i="2"/>
  <c r="P121" i="2"/>
  <c r="BK121" i="2"/>
  <c r="J121" i="2"/>
  <c r="BF121" i="2"/>
  <c r="BI120" i="2"/>
  <c r="BH120" i="2"/>
  <c r="BG120" i="2"/>
  <c r="BE120" i="2"/>
  <c r="T120" i="2"/>
  <c r="R120" i="2"/>
  <c r="P120" i="2"/>
  <c r="BK120" i="2"/>
  <c r="J120" i="2"/>
  <c r="BF120" i="2"/>
  <c r="BI119" i="2"/>
  <c r="BH119" i="2"/>
  <c r="BG119" i="2"/>
  <c r="BE119" i="2"/>
  <c r="T119" i="2"/>
  <c r="R119" i="2"/>
  <c r="P119" i="2"/>
  <c r="BK119" i="2"/>
  <c r="J119" i="2"/>
  <c r="BF119" i="2"/>
  <c r="BI118" i="2"/>
  <c r="BH118" i="2"/>
  <c r="BG118" i="2"/>
  <c r="BE118" i="2"/>
  <c r="T118" i="2"/>
  <c r="R118" i="2"/>
  <c r="P118" i="2"/>
  <c r="BK118" i="2"/>
  <c r="J118" i="2"/>
  <c r="BF118" i="2"/>
  <c r="BI117" i="2"/>
  <c r="BH117" i="2"/>
  <c r="BG117" i="2"/>
  <c r="BE117" i="2"/>
  <c r="T117" i="2"/>
  <c r="R117" i="2"/>
  <c r="P117" i="2"/>
  <c r="BK117" i="2"/>
  <c r="J117" i="2"/>
  <c r="BF117" i="2"/>
  <c r="BI116" i="2"/>
  <c r="BH116" i="2"/>
  <c r="BG116" i="2"/>
  <c r="BE116" i="2"/>
  <c r="T116" i="2"/>
  <c r="R116" i="2"/>
  <c r="P116" i="2"/>
  <c r="BK116" i="2"/>
  <c r="J116" i="2"/>
  <c r="BF116" i="2"/>
  <c r="BI115" i="2"/>
  <c r="BH115" i="2"/>
  <c r="BG115" i="2"/>
  <c r="BE115" i="2"/>
  <c r="T115" i="2"/>
  <c r="R115" i="2"/>
  <c r="P115" i="2"/>
  <c r="BK115" i="2"/>
  <c r="J115" i="2"/>
  <c r="BF115" i="2"/>
  <c r="BI114" i="2"/>
  <c r="BH114" i="2"/>
  <c r="BG114" i="2"/>
  <c r="BE114" i="2"/>
  <c r="T114" i="2"/>
  <c r="R114" i="2"/>
  <c r="P114" i="2"/>
  <c r="BK114" i="2"/>
  <c r="J114" i="2"/>
  <c r="BF114" i="2"/>
  <c r="BI113" i="2"/>
  <c r="BH113" i="2"/>
  <c r="BG113" i="2"/>
  <c r="BE113" i="2"/>
  <c r="T113" i="2"/>
  <c r="R113" i="2"/>
  <c r="P113" i="2"/>
  <c r="BK113" i="2"/>
  <c r="J113" i="2"/>
  <c r="BF113" i="2"/>
  <c r="BI112" i="2"/>
  <c r="BH112" i="2"/>
  <c r="BG112" i="2"/>
  <c r="BE112" i="2"/>
  <c r="T112" i="2"/>
  <c r="R112" i="2"/>
  <c r="P112" i="2"/>
  <c r="BK112" i="2"/>
  <c r="J112" i="2"/>
  <c r="BF112" i="2"/>
  <c r="BI111" i="2"/>
  <c r="BH111" i="2"/>
  <c r="BG111" i="2"/>
  <c r="BE111" i="2"/>
  <c r="T111" i="2"/>
  <c r="R111" i="2"/>
  <c r="P111" i="2"/>
  <c r="BK111" i="2"/>
  <c r="J111" i="2"/>
  <c r="BF111" i="2"/>
  <c r="BI110" i="2"/>
  <c r="BH110" i="2"/>
  <c r="BG110" i="2"/>
  <c r="BE110" i="2"/>
  <c r="T110" i="2"/>
  <c r="R110" i="2"/>
  <c r="P110" i="2"/>
  <c r="BK110" i="2"/>
  <c r="J110" i="2"/>
  <c r="BF110" i="2"/>
  <c r="BI109" i="2"/>
  <c r="BH109" i="2"/>
  <c r="BG109" i="2"/>
  <c r="BE109" i="2"/>
  <c r="T109" i="2"/>
  <c r="R109" i="2"/>
  <c r="P109" i="2"/>
  <c r="BK109" i="2"/>
  <c r="J109" i="2"/>
  <c r="BF109" i="2"/>
  <c r="BI108" i="2"/>
  <c r="BH108" i="2"/>
  <c r="BG108" i="2"/>
  <c r="BE108" i="2"/>
  <c r="T108" i="2"/>
  <c r="R108" i="2"/>
  <c r="P108" i="2"/>
  <c r="BK108" i="2"/>
  <c r="J108" i="2"/>
  <c r="BF108" i="2"/>
  <c r="BI107" i="2"/>
  <c r="BH107" i="2"/>
  <c r="BG107" i="2"/>
  <c r="BE107" i="2"/>
  <c r="T107" i="2"/>
  <c r="R107" i="2"/>
  <c r="P107" i="2"/>
  <c r="BK107" i="2"/>
  <c r="J107" i="2"/>
  <c r="BF107" i="2"/>
  <c r="BI106" i="2"/>
  <c r="BH106" i="2"/>
  <c r="BG106" i="2"/>
  <c r="BE106" i="2"/>
  <c r="T106" i="2"/>
  <c r="R106" i="2"/>
  <c r="P106" i="2"/>
  <c r="BK106" i="2"/>
  <c r="J106" i="2"/>
  <c r="BF106" i="2"/>
  <c r="BI105" i="2"/>
  <c r="BH105" i="2"/>
  <c r="BG105" i="2"/>
  <c r="BE105" i="2"/>
  <c r="T105" i="2"/>
  <c r="R105" i="2"/>
  <c r="P105" i="2"/>
  <c r="BK105" i="2"/>
  <c r="J105" i="2"/>
  <c r="BF105" i="2"/>
  <c r="BI104" i="2"/>
  <c r="BH104" i="2"/>
  <c r="BG104" i="2"/>
  <c r="BE104" i="2"/>
  <c r="T104" i="2"/>
  <c r="R104" i="2"/>
  <c r="P104" i="2"/>
  <c r="BK104" i="2"/>
  <c r="J104" i="2"/>
  <c r="BF104" i="2"/>
  <c r="BI103" i="2"/>
  <c r="BH103" i="2"/>
  <c r="BG103" i="2"/>
  <c r="BE103" i="2"/>
  <c r="T103" i="2"/>
  <c r="R103" i="2"/>
  <c r="P103" i="2"/>
  <c r="BK103" i="2"/>
  <c r="J103" i="2"/>
  <c r="BF103" i="2"/>
  <c r="BI102" i="2"/>
  <c r="BH102" i="2"/>
  <c r="BG102" i="2"/>
  <c r="BE102" i="2"/>
  <c r="T102" i="2"/>
  <c r="R102" i="2"/>
  <c r="P102" i="2"/>
  <c r="BK102" i="2"/>
  <c r="J102" i="2"/>
  <c r="BF102" i="2"/>
  <c r="BI101" i="2"/>
  <c r="BH101" i="2"/>
  <c r="BG101" i="2"/>
  <c r="BE101" i="2"/>
  <c r="T101" i="2"/>
  <c r="R101" i="2"/>
  <c r="P101" i="2"/>
  <c r="BK101" i="2"/>
  <c r="J101" i="2"/>
  <c r="BF101" i="2"/>
  <c r="BI100" i="2"/>
  <c r="BH100" i="2"/>
  <c r="BG100" i="2"/>
  <c r="BE100" i="2"/>
  <c r="T100" i="2"/>
  <c r="R100" i="2"/>
  <c r="P100" i="2"/>
  <c r="BK100" i="2"/>
  <c r="J100" i="2"/>
  <c r="BF100" i="2"/>
  <c r="BI99" i="2"/>
  <c r="BH99" i="2"/>
  <c r="BG99" i="2"/>
  <c r="BE99" i="2"/>
  <c r="T99" i="2"/>
  <c r="T98" i="2"/>
  <c r="T97" i="2" s="1"/>
  <c r="R99" i="2"/>
  <c r="R98" i="2" s="1"/>
  <c r="R97" i="2" s="1"/>
  <c r="P99" i="2"/>
  <c r="P98" i="2"/>
  <c r="P97" i="2" s="1"/>
  <c r="BK99" i="2"/>
  <c r="BK98" i="2" s="1"/>
  <c r="J99" i="2"/>
  <c r="BF99" i="2"/>
  <c r="BI96" i="2"/>
  <c r="BH96" i="2"/>
  <c r="BG96" i="2"/>
  <c r="BE96" i="2"/>
  <c r="T96" i="2"/>
  <c r="R96" i="2"/>
  <c r="P96" i="2"/>
  <c r="BK96" i="2"/>
  <c r="J96" i="2"/>
  <c r="BF96" i="2"/>
  <c r="BI95" i="2"/>
  <c r="BH95" i="2"/>
  <c r="BG95" i="2"/>
  <c r="BE95" i="2"/>
  <c r="T95" i="2"/>
  <c r="R95" i="2"/>
  <c r="P95" i="2"/>
  <c r="BK95" i="2"/>
  <c r="J95" i="2"/>
  <c r="BF95" i="2"/>
  <c r="BI94" i="2"/>
  <c r="BH94" i="2"/>
  <c r="BG94" i="2"/>
  <c r="BE94" i="2"/>
  <c r="T94" i="2"/>
  <c r="R94" i="2"/>
  <c r="P94" i="2"/>
  <c r="BK94" i="2"/>
  <c r="J94" i="2"/>
  <c r="BF94" i="2"/>
  <c r="BI93" i="2"/>
  <c r="BH93" i="2"/>
  <c r="BG93" i="2"/>
  <c r="BE93" i="2"/>
  <c r="T93" i="2"/>
  <c r="T92" i="2"/>
  <c r="R93" i="2"/>
  <c r="R92" i="2"/>
  <c r="P93" i="2"/>
  <c r="P92" i="2"/>
  <c r="BK93" i="2"/>
  <c r="BK92" i="2"/>
  <c r="J92" i="2" s="1"/>
  <c r="J62" i="2" s="1"/>
  <c r="J93" i="2"/>
  <c r="BF93" i="2" s="1"/>
  <c r="BI91" i="2"/>
  <c r="BH91" i="2"/>
  <c r="BG91" i="2"/>
  <c r="BE91" i="2"/>
  <c r="T91" i="2"/>
  <c r="R91" i="2"/>
  <c r="P91" i="2"/>
  <c r="BK91" i="2"/>
  <c r="J91" i="2"/>
  <c r="BF91" i="2"/>
  <c r="BI90" i="2"/>
  <c r="BH90" i="2"/>
  <c r="BG90" i="2"/>
  <c r="BE90" i="2"/>
  <c r="T90" i="2"/>
  <c r="R90" i="2"/>
  <c r="P90" i="2"/>
  <c r="BK90" i="2"/>
  <c r="J90" i="2"/>
  <c r="BF90" i="2"/>
  <c r="BI89" i="2"/>
  <c r="BH89" i="2"/>
  <c r="BG89" i="2"/>
  <c r="BE89" i="2"/>
  <c r="T89" i="2"/>
  <c r="R89" i="2"/>
  <c r="P89" i="2"/>
  <c r="BK89" i="2"/>
  <c r="J89" i="2"/>
  <c r="BF89" i="2"/>
  <c r="BI88" i="2"/>
  <c r="F37" i="2"/>
  <c r="BD55" i="1" s="1"/>
  <c r="BD54" i="1" s="1"/>
  <c r="W33" i="1" s="1"/>
  <c r="BH88" i="2"/>
  <c r="F36" i="2" s="1"/>
  <c r="BC55" i="1" s="1"/>
  <c r="BC54" i="1" s="1"/>
  <c r="BG88" i="2"/>
  <c r="F35" i="2"/>
  <c r="BB55" i="1" s="1"/>
  <c r="BB54" i="1" s="1"/>
  <c r="BE88" i="2"/>
  <c r="J33" i="2" s="1"/>
  <c r="AV55" i="1" s="1"/>
  <c r="T88" i="2"/>
  <c r="T87" i="2"/>
  <c r="T86" i="2" s="1"/>
  <c r="T85" i="2" s="1"/>
  <c r="R88" i="2"/>
  <c r="R87" i="2"/>
  <c r="R86" i="2" s="1"/>
  <c r="R85" i="2" s="1"/>
  <c r="P88" i="2"/>
  <c r="P87" i="2"/>
  <c r="P86" i="2" s="1"/>
  <c r="P85" i="2" s="1"/>
  <c r="AU55" i="1" s="1"/>
  <c r="AU54" i="1" s="1"/>
  <c r="BK88" i="2"/>
  <c r="BK87" i="2" s="1"/>
  <c r="J88" i="2"/>
  <c r="BF88" i="2" s="1"/>
  <c r="F79" i="2"/>
  <c r="E77" i="2"/>
  <c r="F52" i="2"/>
  <c r="E50" i="2"/>
  <c r="J24" i="2"/>
  <c r="E24" i="2"/>
  <c r="J55" i="2" s="1"/>
  <c r="J23" i="2"/>
  <c r="J21" i="2"/>
  <c r="E21" i="2"/>
  <c r="J81" i="2"/>
  <c r="J54" i="2"/>
  <c r="J20" i="2"/>
  <c r="J18" i="2"/>
  <c r="E18" i="2"/>
  <c r="F82" i="2" s="1"/>
  <c r="F55" i="2"/>
  <c r="J17" i="2"/>
  <c r="J15" i="2"/>
  <c r="E15" i="2"/>
  <c r="F81" i="2"/>
  <c r="F54" i="2"/>
  <c r="J14" i="2"/>
  <c r="J79" i="2"/>
  <c r="J52" i="2"/>
  <c r="E7" i="2"/>
  <c r="E75" i="2" s="1"/>
  <c r="AS54" i="1"/>
  <c r="L50" i="1"/>
  <c r="AM50" i="1"/>
  <c r="AM49" i="1"/>
  <c r="L49" i="1"/>
  <c r="AM47" i="1"/>
  <c r="L47" i="1"/>
  <c r="L45" i="1"/>
  <c r="L44" i="1"/>
  <c r="J34" i="2" l="1"/>
  <c r="AW55" i="1" s="1"/>
  <c r="AT55" i="1" s="1"/>
  <c r="F34" i="2"/>
  <c r="BA55" i="1" s="1"/>
  <c r="J87" i="2"/>
  <c r="J61" i="2" s="1"/>
  <c r="BK86" i="2"/>
  <c r="W31" i="1"/>
  <c r="AX54" i="1"/>
  <c r="AY54" i="1"/>
  <c r="W32" i="1"/>
  <c r="J98" i="2"/>
  <c r="J64" i="2" s="1"/>
  <c r="BK97" i="2"/>
  <c r="J97" i="2" s="1"/>
  <c r="J63" i="2" s="1"/>
  <c r="E48" i="2"/>
  <c r="J82" i="2"/>
  <c r="F33" i="2"/>
  <c r="AZ55" i="1" s="1"/>
  <c r="E48" i="3"/>
  <c r="J89" i="3"/>
  <c r="J61" i="3" s="1"/>
  <c r="BK88" i="3"/>
  <c r="J99" i="3"/>
  <c r="J64" i="3" s="1"/>
  <c r="BK98" i="3"/>
  <c r="J98" i="3" s="1"/>
  <c r="J63" i="3" s="1"/>
  <c r="F55" i="3"/>
  <c r="J34" i="3"/>
  <c r="AW56" i="1" s="1"/>
  <c r="AT56" i="1" s="1"/>
  <c r="F34" i="3"/>
  <c r="BA56" i="1" s="1"/>
  <c r="F33" i="3"/>
  <c r="AZ56" i="1" s="1"/>
  <c r="AZ54" i="1" l="1"/>
  <c r="J88" i="3"/>
  <c r="J60" i="3" s="1"/>
  <c r="BK87" i="3"/>
  <c r="J87" i="3" s="1"/>
  <c r="J86" i="2"/>
  <c r="J60" i="2" s="1"/>
  <c r="BK85" i="2"/>
  <c r="J85" i="2" s="1"/>
  <c r="BA54" i="1"/>
  <c r="AW54" i="1" l="1"/>
  <c r="AK30" i="1" s="1"/>
  <c r="W30" i="1"/>
  <c r="J30" i="2"/>
  <c r="J59" i="2"/>
  <c r="J30" i="3"/>
  <c r="J59" i="3"/>
  <c r="AV54" i="1"/>
  <c r="W29" i="1"/>
  <c r="J39" i="3" l="1"/>
  <c r="AG56" i="1"/>
  <c r="AN56" i="1" s="1"/>
  <c r="AK29" i="1"/>
  <c r="AT54" i="1"/>
  <c r="J39" i="2"/>
  <c r="AG55" i="1"/>
  <c r="AG54" i="1" l="1"/>
  <c r="AN55" i="1"/>
  <c r="AK26" i="1" l="1"/>
  <c r="AK35" i="1" s="1"/>
  <c r="AN54" i="1"/>
</calcChain>
</file>

<file path=xl/sharedStrings.xml><?xml version="1.0" encoding="utf-8"?>
<sst xmlns="http://schemas.openxmlformats.org/spreadsheetml/2006/main" count="3451" uniqueCount="759">
  <si>
    <t>Export Komplet</t>
  </si>
  <si>
    <t/>
  </si>
  <si>
    <t>2.0</t>
  </si>
  <si>
    <t>False</t>
  </si>
  <si>
    <t>{ad17e23e-37ef-4bf4-973f-313436962c06}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</si>
  <si>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</si>
  <si>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</si>
  <si>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</si>
  <si>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</si>
  <si>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</si>
  <si>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</si>
  <si>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</si>
  <si>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</si>
  <si>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L01-19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</si>
  <si>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</si>
  <si>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</si>
  <si>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Náhrada plynového kotla - LEVMILK</t>
  </si>
  <si>
    <t>JKSO:</t>
  </si>
  <si>
    <t>KS:</t>
  </si>
  <si>
    <t>Miesto:</t>
  </si>
  <si>
    <t xml:space="preserve"> </t>
  </si>
  <si>
    <t>Dátum:</t>
  </si>
  <si>
    <t>Objednávateľ:</t>
  </si>
  <si>
    <t>IČO:</t>
  </si>
  <si>
    <t>IČ DPH:</t>
  </si>
  <si>
    <t>Zhotoviteľ:</t>
  </si>
  <si>
    <t>Vyplň údaj</t>
  </si>
  <si>
    <t>Projektant: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</si>
  <si>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</si>
  <si>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</si>
  <si>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</si>
  <si>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</si>
  <si>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</si>
  <si>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</si>
  <si>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</si>
  <si>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</si>
  <si>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</si>
  <si>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</si>
  <si>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</si>
  <si>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</si>
  <si>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</si>
  <si>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</si>
  <si>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</si>
  <si>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</si>
  <si>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</si>
  <si>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</si>
  <si>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</si>
  <si>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</si>
  <si>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</si>
  <si>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</si>
  <si>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</si>
  <si>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</si>
  <si>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</si>
  <si>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</si>
  <si>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</si>
  <si>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</si>
  <si>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</si>
  <si>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</si>
  <si>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</si>
  <si>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</si>
  <si>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</si>
  <si>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</si>
  <si>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</si>
  <si>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</si>
  <si>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</si>
  <si>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</si>
  <si>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</si>
  <si>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</si>
  <si>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</si>
  <si>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</si>
  <si>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PS 03</t>
  </si>
  <si>
    <t>PS 03 Prevádzkový silnoprúd</t>
  </si>
  <si>
    <t>STA</t>
  </si>
  <si>
    <t>1</t>
  </si>
  <si>
    <t>{39bb5cfd-9403-43ec-b729-3852d552456f}</t>
  </si>
  <si>
    <t>PS 04</t>
  </si>
  <si>
    <t>PS 04 Systém kontroly a riadenia</t>
  </si>
  <si>
    <t>{69a99cc6-fcc0-4edc-a005-92817ffdee94}</t>
  </si>
  <si>
    <t>KRYCÍ LIST ROZPOČTU</t>
  </si>
  <si>
    <t>Objekt:</t>
  </si>
  <si>
    <t>PS 03 - PS 03 Prevádzkový silnoprúd</t>
  </si>
  <si>
    <t>REKAPITULÁCIA ROZPOČTU</t>
  </si>
  <si>
    <t>Kód dielu - Popis</t>
  </si>
  <si>
    <t>Cena celkom [EUR]</t>
  </si>
  <si>
    <t>Náklady z rozpočtu</t>
  </si>
  <si>
    <t>-1</t>
  </si>
  <si>
    <t>PSV - Práce a dodávky PSV</t>
  </si>
  <si>
    <t xml:space="preserve">    767 - Konštrukcie doplnkové kovové</t>
  </si>
  <si>
    <t xml:space="preserve">    783 - Nátery</t>
  </si>
  <si>
    <t>M - Práce a dodávky M</t>
  </si>
  <si>
    <t xml:space="preserve">    21-M - Elektromontáže</t>
  </si>
  <si>
    <t>VRN - Vedľajšie rozpočtové náklady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</si>
  <si>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</si>
  <si>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</si>
  <si>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</si>
  <si>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</si>
  <si>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</si>
  <si>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</si>
  <si>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</si>
  <si>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</si>
  <si>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</si>
  <si>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</si>
  <si>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</si>
  <si>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</si>
  <si>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PSV</t>
  </si>
  <si>
    <t>Práce a dodávky PSV</t>
  </si>
  <si>
    <t>2</t>
  </si>
  <si>
    <t>ROZPOCET</t>
  </si>
  <si>
    <t>767</t>
  </si>
  <si>
    <t>Konštrukcie doplnkové kovové</t>
  </si>
  <si>
    <t>K</t>
  </si>
  <si>
    <t>767995110</t>
  </si>
  <si>
    <t>Montáž a dodávka pomocného profilového perforovaného materiálu</t>
  </si>
  <si>
    <t>kg</t>
  </si>
  <si>
    <t>16</t>
  </si>
  <si>
    <t>995427717</t>
  </si>
  <si>
    <t>767995115</t>
  </si>
  <si>
    <t>Montáž a dodávka pomocného materiálu hutného</t>
  </si>
  <si>
    <t>411336332</t>
  </si>
  <si>
    <t>3</t>
  </si>
  <si>
    <t>767995116</t>
  </si>
  <si>
    <t>Montáž a dodávka OK pozink. pre osvetlenie</t>
  </si>
  <si>
    <t>1200661125</t>
  </si>
  <si>
    <t>4</t>
  </si>
  <si>
    <t>767995120</t>
  </si>
  <si>
    <t>Montáž a dodávka spojovací materiál pozinkovaný</t>
  </si>
  <si>
    <t>ks</t>
  </si>
  <si>
    <t>-787964361</t>
  </si>
  <si>
    <t>783</t>
  </si>
  <si>
    <t>Nátery</t>
  </si>
  <si>
    <t>5</t>
  </si>
  <si>
    <t>783201812</t>
  </si>
  <si>
    <t>Odstránenie starých náterov z kovových stavebných doplnkových konštrukcií oceľovou kefou</t>
  </si>
  <si>
    <t>m2</t>
  </si>
  <si>
    <t>CS CENEKON 2019 01</t>
  </si>
  <si>
    <t>1512958169</t>
  </si>
  <si>
    <t>6</t>
  </si>
  <si>
    <t>783222100</t>
  </si>
  <si>
    <t>Nátery kov.stav.doplnk.konštr. syntetické farby šedej na vzduchu schnúce dvojnásobné - 70µm</t>
  </si>
  <si>
    <t>934213898</t>
  </si>
  <si>
    <t>7</t>
  </si>
  <si>
    <t>783226100</t>
  </si>
  <si>
    <t>Nátery kov.stav.doplnk.konštr. syntetické na vzduchu schnúce základný - 35µm</t>
  </si>
  <si>
    <t>-213374017</t>
  </si>
  <si>
    <t>8</t>
  </si>
  <si>
    <t>783903811</t>
  </si>
  <si>
    <t>Ostatné práce odmastenie chemickými rozpúšťadlami</t>
  </si>
  <si>
    <t>-1441905828</t>
  </si>
  <si>
    <t>M</t>
  </si>
  <si>
    <t>Práce a dodávky M</t>
  </si>
  <si>
    <t>21-M</t>
  </si>
  <si>
    <t>Elektromontáže</t>
  </si>
  <si>
    <t>9</t>
  </si>
  <si>
    <t>210010024</t>
  </si>
  <si>
    <t>Rúrka ohybná elektroinštalačná z PVC typ FXP 16, uložená pevne</t>
  </si>
  <si>
    <t>m</t>
  </si>
  <si>
    <t>64</t>
  </si>
  <si>
    <t>524045820</t>
  </si>
  <si>
    <t>10</t>
  </si>
  <si>
    <t>345710009000</t>
  </si>
  <si>
    <t>Rúrka ohybná vlnitá pancierová PVC-U, FXP DN 16</t>
  </si>
  <si>
    <t>128</t>
  </si>
  <si>
    <t>932967410</t>
  </si>
  <si>
    <t>11</t>
  </si>
  <si>
    <t>210010026</t>
  </si>
  <si>
    <t>Rúrka ohybná elektroinštalačná z PVC typ FXP 25, uložená pevne</t>
  </si>
  <si>
    <t>-565266240</t>
  </si>
  <si>
    <t>12</t>
  </si>
  <si>
    <t>345710009200</t>
  </si>
  <si>
    <t>Rúrka ohybná vlnitá pancierová PVC-U, FXP DN 25</t>
  </si>
  <si>
    <t>-1786108920</t>
  </si>
  <si>
    <t>13</t>
  </si>
  <si>
    <t>210010063</t>
  </si>
  <si>
    <t>Rúrka elektroinštalačná oceľová, závitová, typ 6021, uložená pevne</t>
  </si>
  <si>
    <t>-1912315563</t>
  </si>
  <si>
    <t>14</t>
  </si>
  <si>
    <t>345710003600</t>
  </si>
  <si>
    <t>Rúrka oceľová pancierová pozinkovaná 6021 ZNM DN 25,7, KOPOS</t>
  </si>
  <si>
    <t>-1732750152</t>
  </si>
  <si>
    <t>15</t>
  </si>
  <si>
    <t>210010351</t>
  </si>
  <si>
    <t>Krabicová rozvodka z lisovaného izolantu vrátane ukončenia káblov a zapojenia vodičov typ 6455-11 do 4 m</t>
  </si>
  <si>
    <t>-1958602301</t>
  </si>
  <si>
    <t>345410013000</t>
  </si>
  <si>
    <t>Krabica rozvodná PVC na stenu 6455-11 šxvxh 124x112x50 mm</t>
  </si>
  <si>
    <t>-1241786704</t>
  </si>
  <si>
    <t>17</t>
  </si>
  <si>
    <t>210020303</t>
  </si>
  <si>
    <t>Káblový žľab pozink. vrátane príslušenstva, 50/60 mm vrátane veka a podpery</t>
  </si>
  <si>
    <t>477516579</t>
  </si>
  <si>
    <t>18</t>
  </si>
  <si>
    <t>345750008600</t>
  </si>
  <si>
    <t>Žlab káblový 50/60 mm vrátane veka a podpery</t>
  </si>
  <si>
    <t>1636470697</t>
  </si>
  <si>
    <t>19</t>
  </si>
  <si>
    <t>210020309</t>
  </si>
  <si>
    <t>Káblový žľab pozink. vrátane príslušenstva, 200/60 mm vrátane veka a podpery</t>
  </si>
  <si>
    <t>-1845480408</t>
  </si>
  <si>
    <t>345750008900</t>
  </si>
  <si>
    <t>Žlab káblový 200/60 mm vrátane veka a podpery</t>
  </si>
  <si>
    <t>563515741</t>
  </si>
  <si>
    <t>21</t>
  </si>
  <si>
    <t>210020780</t>
  </si>
  <si>
    <t xml:space="preserve">Protipožiarna prepážka z protipožiarnych vložiek </t>
  </si>
  <si>
    <t>1880654138</t>
  </si>
  <si>
    <t>22</t>
  </si>
  <si>
    <t>631470000410</t>
  </si>
  <si>
    <t>Doska protipožiarna</t>
  </si>
  <si>
    <t>1903313357</t>
  </si>
  <si>
    <t>23</t>
  </si>
  <si>
    <t>210100204</t>
  </si>
  <si>
    <t>Ukončenie šnúry v gumenej hadici s prierezom do 3 x 4 mm2</t>
  </si>
  <si>
    <t>412845664</t>
  </si>
  <si>
    <t>24</t>
  </si>
  <si>
    <t>210100205</t>
  </si>
  <si>
    <t>Ukončenie šnúry v gumenej hadici s prierezom do 3 x 10 mm2</t>
  </si>
  <si>
    <t>2022030556</t>
  </si>
  <si>
    <t>25</t>
  </si>
  <si>
    <t>210100209</t>
  </si>
  <si>
    <t>Ukončenie šnúry v gumenej hadici s prierezom do 3 x 95 mm2</t>
  </si>
  <si>
    <t>1328420998</t>
  </si>
  <si>
    <t>26</t>
  </si>
  <si>
    <t>210100210</t>
  </si>
  <si>
    <t>Ukončenie šnúry v gumenej hadici s prierezom do 4 x 4 mm2</t>
  </si>
  <si>
    <t>-51551772</t>
  </si>
  <si>
    <t>27</t>
  </si>
  <si>
    <t>210100221</t>
  </si>
  <si>
    <t>Ukončenie šnúry v gumenej hadici s prierezom do 7 x 6 mm2</t>
  </si>
  <si>
    <t>-37176316</t>
  </si>
  <si>
    <t>28</t>
  </si>
  <si>
    <t>343430006535</t>
  </si>
  <si>
    <t>Bužírka/popisná návlačka na žily vrátane označenia</t>
  </si>
  <si>
    <t>256</t>
  </si>
  <si>
    <t>1334830733</t>
  </si>
  <si>
    <t>29</t>
  </si>
  <si>
    <t>210100280</t>
  </si>
  <si>
    <t>Sťahovacia páska 100ks v balení</t>
  </si>
  <si>
    <t>bal</t>
  </si>
  <si>
    <t>-1423511092</t>
  </si>
  <si>
    <t>30</t>
  </si>
  <si>
    <t>345820034630</t>
  </si>
  <si>
    <t>-659564702</t>
  </si>
  <si>
    <t>31</t>
  </si>
  <si>
    <t>210100301</t>
  </si>
  <si>
    <t>Príplatok za ukončenie tienenia kábla (v plášti) vrátane zapojenia</t>
  </si>
  <si>
    <t>1097673144</t>
  </si>
  <si>
    <t>32</t>
  </si>
  <si>
    <t>210110021</t>
  </si>
  <si>
    <t>Spínač nástenný pre prostredie vonkajšie a mokré, vrátane zapojenia jednopólový - radenie 1</t>
  </si>
  <si>
    <t>-1131754656</t>
  </si>
  <si>
    <t>33</t>
  </si>
  <si>
    <t>345320002800</t>
  </si>
  <si>
    <t>Spínač jednopólový PLEXO IP55</t>
  </si>
  <si>
    <t>627319634</t>
  </si>
  <si>
    <t>34</t>
  </si>
  <si>
    <t>210192722</t>
  </si>
  <si>
    <t>Označovací štítok pre prístroje - nadpis v rozvádzačoch vrátane popisu lepený</t>
  </si>
  <si>
    <t>912598176</t>
  </si>
  <si>
    <t>35</t>
  </si>
  <si>
    <t>283810000400</t>
  </si>
  <si>
    <t>Štítok na označenie káblového vývodu</t>
  </si>
  <si>
    <t>1290131515</t>
  </si>
  <si>
    <t>36</t>
  </si>
  <si>
    <t>210193069</t>
  </si>
  <si>
    <t>Osadenie rozvádzača</t>
  </si>
  <si>
    <t>278387833</t>
  </si>
  <si>
    <t>37</t>
  </si>
  <si>
    <t>357130006700</t>
  </si>
  <si>
    <t>Rozvádzač RM200 s elektrovýzbrojou</t>
  </si>
  <si>
    <t>1792231440</t>
  </si>
  <si>
    <t>38</t>
  </si>
  <si>
    <t>357130006800</t>
  </si>
  <si>
    <t>Rozvádzač RM201 s elektrovýzbrojou</t>
  </si>
  <si>
    <t>1097807384</t>
  </si>
  <si>
    <t>39</t>
  </si>
  <si>
    <t>210201083</t>
  </si>
  <si>
    <t>Zapojenie svietidla IP66</t>
  </si>
  <si>
    <t>140131947</t>
  </si>
  <si>
    <t>40</t>
  </si>
  <si>
    <t>348350000810</t>
  </si>
  <si>
    <t>Svietidlo AMI-PRIMA 2x 58W, IP66</t>
  </si>
  <si>
    <t>1286347252</t>
  </si>
  <si>
    <t>41</t>
  </si>
  <si>
    <t>210201503</t>
  </si>
  <si>
    <t>Zapojenie svietidla 1x svetelný zdroj, núdzového</t>
  </si>
  <si>
    <t>774676374</t>
  </si>
  <si>
    <t>42</t>
  </si>
  <si>
    <t>348150000825</t>
  </si>
  <si>
    <t>Svietidlo AMI-PRIMA 2x58W, IP66 + 1x núdzová jednotka 58W</t>
  </si>
  <si>
    <t>-1218691040</t>
  </si>
  <si>
    <t>43</t>
  </si>
  <si>
    <t>210220001</t>
  </si>
  <si>
    <t>Uzemňovacie vedenie na povrchu FeZn drôt zvodový Ø 8-10</t>
  </si>
  <si>
    <t>938153764</t>
  </si>
  <si>
    <t>44</t>
  </si>
  <si>
    <t>354410054800</t>
  </si>
  <si>
    <t>Drôt bleskozvodový FeZn, d 10 mm</t>
  </si>
  <si>
    <t>-1992645730</t>
  </si>
  <si>
    <t>45</t>
  </si>
  <si>
    <t>210220020</t>
  </si>
  <si>
    <t>Uzemňovacie vedenie v zemi FeZn vrátane izolácie spojov</t>
  </si>
  <si>
    <t>1916202165</t>
  </si>
  <si>
    <t>46</t>
  </si>
  <si>
    <t>354410058800</t>
  </si>
  <si>
    <t>Pásovina uzemňovacia FeZn 30 x 4 mm</t>
  </si>
  <si>
    <t>1782869735</t>
  </si>
  <si>
    <t>47</t>
  </si>
  <si>
    <t>210220103</t>
  </si>
  <si>
    <t>Podpery vedenia FeZn pre lepenkové a škridlové strechy PV21 a PV25</t>
  </si>
  <si>
    <t>-1616912264</t>
  </si>
  <si>
    <t>48</t>
  </si>
  <si>
    <t>354410035400</t>
  </si>
  <si>
    <t>Podpera vedenia FeZn  PV 21</t>
  </si>
  <si>
    <t>-752620787</t>
  </si>
  <si>
    <t>49</t>
  </si>
  <si>
    <t>210220105</t>
  </si>
  <si>
    <t>Podpery vedenia FeZn do muriva PV 01h a PV01-03</t>
  </si>
  <si>
    <t>265327375</t>
  </si>
  <si>
    <t>50</t>
  </si>
  <si>
    <t>354410032000</t>
  </si>
  <si>
    <t>Podpera vedenia FeZn do muriva označenie PV 01</t>
  </si>
  <si>
    <t>-390626589</t>
  </si>
  <si>
    <t>51</t>
  </si>
  <si>
    <t>210220243</t>
  </si>
  <si>
    <t>Svorka FeZn spojovacia SS</t>
  </si>
  <si>
    <t>746347806</t>
  </si>
  <si>
    <t>52</t>
  </si>
  <si>
    <t>354410003400</t>
  </si>
  <si>
    <t>Svorka FeZn spojovacia označenie SS 2 skrutky s príložkou</t>
  </si>
  <si>
    <t>-1713400627</t>
  </si>
  <si>
    <t>53</t>
  </si>
  <si>
    <t>210220245</t>
  </si>
  <si>
    <t>Svorka FeZn pripojovacia SP</t>
  </si>
  <si>
    <t>-1081621750</t>
  </si>
  <si>
    <t>54</t>
  </si>
  <si>
    <t>354410004000</t>
  </si>
  <si>
    <t>Svorka FeZn pripájaca označenie SP 1</t>
  </si>
  <si>
    <t>-808615799</t>
  </si>
  <si>
    <t>55</t>
  </si>
  <si>
    <t>210220246</t>
  </si>
  <si>
    <t>Svorka FeZn na odkvapový žľab SO</t>
  </si>
  <si>
    <t>-1763612297</t>
  </si>
  <si>
    <t>56</t>
  </si>
  <si>
    <t>354410004200</t>
  </si>
  <si>
    <t>Svorka FeZn odkvapová označenie SO</t>
  </si>
  <si>
    <t>-1731583906</t>
  </si>
  <si>
    <t>57</t>
  </si>
  <si>
    <t>210220247</t>
  </si>
  <si>
    <t>Svorka FeZn skúšobná SZ</t>
  </si>
  <si>
    <t>1541865446</t>
  </si>
  <si>
    <t>58</t>
  </si>
  <si>
    <t>354410004300</t>
  </si>
  <si>
    <t>Svorka FeZn skúšobná označenie SZ</t>
  </si>
  <si>
    <t>1832393437</t>
  </si>
  <si>
    <t>59</t>
  </si>
  <si>
    <t>210220253</t>
  </si>
  <si>
    <t>Svorka FeZn uzemňovacia SR03</t>
  </si>
  <si>
    <t>-740187738</t>
  </si>
  <si>
    <t>60</t>
  </si>
  <si>
    <t>354410000900</t>
  </si>
  <si>
    <t>Svorka FeZn uzemňovacia označenie SR 03 A</t>
  </si>
  <si>
    <t>1079252169</t>
  </si>
  <si>
    <t>61</t>
  </si>
  <si>
    <t>210220260</t>
  </si>
  <si>
    <t>Ochranný uholník FeZn OU</t>
  </si>
  <si>
    <t>-1076478178</t>
  </si>
  <si>
    <t>62</t>
  </si>
  <si>
    <t>354410053400</t>
  </si>
  <si>
    <t>Uholník ochranný FeZn označenie OU 2 m</t>
  </si>
  <si>
    <t>-1389458921</t>
  </si>
  <si>
    <t>63</t>
  </si>
  <si>
    <t>210220261</t>
  </si>
  <si>
    <t>Držiak ochranného uholníka FeZn   DU-Z,D a DOU</t>
  </si>
  <si>
    <t>-520075371</t>
  </si>
  <si>
    <t>354410053600</t>
  </si>
  <si>
    <t>Držiak FeZn ochranného uholníka do muriva označenie DU Z</t>
  </si>
  <si>
    <t>113886631</t>
  </si>
  <si>
    <t>65</t>
  </si>
  <si>
    <t>210220800</t>
  </si>
  <si>
    <t>Uzemňovacie vedenie na povrchu  AlMgSi  drôt zvodový Ø 8-10</t>
  </si>
  <si>
    <t>-1985412126</t>
  </si>
  <si>
    <t>66</t>
  </si>
  <si>
    <t>354410064200</t>
  </si>
  <si>
    <t>Drôt bleskozvodový zliatina AlMgSi, d 8 mm, Al</t>
  </si>
  <si>
    <t>-1058172016</t>
  </si>
  <si>
    <t>67</t>
  </si>
  <si>
    <t>210220831</t>
  </si>
  <si>
    <t>Zachytávacia tyč zliatina AlMgSi bez osadenia a s osadením JP10-20</t>
  </si>
  <si>
    <t>921676875</t>
  </si>
  <si>
    <t>68</t>
  </si>
  <si>
    <t>354410030600</t>
  </si>
  <si>
    <t>Tyč zachytávacia zliatina AlMgSi označenie JP 20 Al</t>
  </si>
  <si>
    <t>-630014657</t>
  </si>
  <si>
    <t>69</t>
  </si>
  <si>
    <t>210220835</t>
  </si>
  <si>
    <t>Zachytávacia tyč stojan trojnožka</t>
  </si>
  <si>
    <t>743751983</t>
  </si>
  <si>
    <t>70</t>
  </si>
  <si>
    <t>354410052450</t>
  </si>
  <si>
    <t>Stojan 350 - trojnožka pre JP20</t>
  </si>
  <si>
    <t>258253695</t>
  </si>
  <si>
    <t>71</t>
  </si>
  <si>
    <t>210290312</t>
  </si>
  <si>
    <t>Vývodka káblová</t>
  </si>
  <si>
    <t>-651150120</t>
  </si>
  <si>
    <t>72</t>
  </si>
  <si>
    <t>345710034520</t>
  </si>
  <si>
    <t>-1375698338</t>
  </si>
  <si>
    <t>73</t>
  </si>
  <si>
    <t>210290361</t>
  </si>
  <si>
    <t>Náhrada častí vedenia chránených vodičov Príchytka kabelová</t>
  </si>
  <si>
    <t>-574089382</t>
  </si>
  <si>
    <t>74</t>
  </si>
  <si>
    <t>345710037100</t>
  </si>
  <si>
    <t xml:space="preserve">Príchytka káblová kovová SONAP </t>
  </si>
  <si>
    <t>1497348200</t>
  </si>
  <si>
    <t>75</t>
  </si>
  <si>
    <t>210800101</t>
  </si>
  <si>
    <t>Kábel medený uložený voľne CYKY 450/750 V 2x1,5</t>
  </si>
  <si>
    <t>1187806569</t>
  </si>
  <si>
    <t>76</t>
  </si>
  <si>
    <t>341110000100</t>
  </si>
  <si>
    <t>Kábel medený CYKY 2x1,5 mm2</t>
  </si>
  <si>
    <t>1605782916</t>
  </si>
  <si>
    <t>77</t>
  </si>
  <si>
    <t>210800107</t>
  </si>
  <si>
    <t>Kábel medený uložený voľne CYKY 450/750 V 3x1,5</t>
  </si>
  <si>
    <t>-1436988886</t>
  </si>
  <si>
    <t>78</t>
  </si>
  <si>
    <t>341110000700</t>
  </si>
  <si>
    <t>Kábel medený CYKY 3x1,5 mm2</t>
  </si>
  <si>
    <t>1001169061</t>
  </si>
  <si>
    <t>79</t>
  </si>
  <si>
    <t>210800114</t>
  </si>
  <si>
    <t>Kábel medený uložený voľne CYKY 450/750 V 4x2,5</t>
  </si>
  <si>
    <t>497457969</t>
  </si>
  <si>
    <t>80</t>
  </si>
  <si>
    <t>341110001400</t>
  </si>
  <si>
    <t>Kábel medený CYKY 4x2,5 mm2</t>
  </si>
  <si>
    <t>-1491425528</t>
  </si>
  <si>
    <t>81</t>
  </si>
  <si>
    <t>210800125</t>
  </si>
  <si>
    <t>Kábel medený uložený voľne CYKY 450/750 V 7x1,5</t>
  </si>
  <si>
    <t>340459935</t>
  </si>
  <si>
    <t>82</t>
  </si>
  <si>
    <t>341110002500</t>
  </si>
  <si>
    <t>Kábel medený CYKY 7x1,5 mm2</t>
  </si>
  <si>
    <t>381419385</t>
  </si>
  <si>
    <t>83</t>
  </si>
  <si>
    <t>210800515</t>
  </si>
  <si>
    <t>Vodič medený uložený voľne H07V-U (CY) 450/750 V  16</t>
  </si>
  <si>
    <t>-1023814908</t>
  </si>
  <si>
    <t>84</t>
  </si>
  <si>
    <t>341110011600</t>
  </si>
  <si>
    <t>Kábel medený CY 16 mm2 žltozelený</t>
  </si>
  <si>
    <t>-1812638424</t>
  </si>
  <si>
    <t>85</t>
  </si>
  <si>
    <t>210810016</t>
  </si>
  <si>
    <t>Kábel medený silový uložený voľne 1-CYKY 0,6/1 kV 3x95+70</t>
  </si>
  <si>
    <t>-1248484700</t>
  </si>
  <si>
    <t>86</t>
  </si>
  <si>
    <t>341110005500</t>
  </si>
  <si>
    <t>Kábel medený 1-CYKY 3x95+70 mm2</t>
  </si>
  <si>
    <t>124393039</t>
  </si>
  <si>
    <t>87</t>
  </si>
  <si>
    <t>210812203</t>
  </si>
  <si>
    <t>Kábel medený silový uložený voľne NYCY 0,6/1 kV 3x1,5/1,5</t>
  </si>
  <si>
    <t>-1393813417</t>
  </si>
  <si>
    <t>88</t>
  </si>
  <si>
    <t>341110020100</t>
  </si>
  <si>
    <t>Kábel medený NYCY 3x1,5/1,5 mm2</t>
  </si>
  <si>
    <t>-1082087145</t>
  </si>
  <si>
    <t>89</t>
  </si>
  <si>
    <t>210812312</t>
  </si>
  <si>
    <t>Kábel medený silový uložený voľne NYCWY 0,6/1 kV 3x10/10</t>
  </si>
  <si>
    <t>371170289</t>
  </si>
  <si>
    <t>90</t>
  </si>
  <si>
    <t>341110022800</t>
  </si>
  <si>
    <t>Kábel medený NYCWY 3x10/10 mm2</t>
  </si>
  <si>
    <t>-1844028616</t>
  </si>
  <si>
    <t>91</t>
  </si>
  <si>
    <t>MD</t>
  </si>
  <si>
    <t>Doprava a presun materiálu</t>
  </si>
  <si>
    <t>%</t>
  </si>
  <si>
    <t>202257487</t>
  </si>
  <si>
    <t>92</t>
  </si>
  <si>
    <t>MV</t>
  </si>
  <si>
    <t>Drobné montážne práce nevyjadrené v rozpočte</t>
  </si>
  <si>
    <t>-1378867511</t>
  </si>
  <si>
    <t>93</t>
  </si>
  <si>
    <t>PD</t>
  </si>
  <si>
    <t>Zariadenie staveniska</t>
  </si>
  <si>
    <t>745411514</t>
  </si>
  <si>
    <t>94</t>
  </si>
  <si>
    <t>PM</t>
  </si>
  <si>
    <t>Podružný materiál</t>
  </si>
  <si>
    <t>-2093082339</t>
  </si>
  <si>
    <t>95</t>
  </si>
  <si>
    <t>PPV</t>
  </si>
  <si>
    <t>Podiel pridružených výkonov</t>
  </si>
  <si>
    <t>311576504</t>
  </si>
  <si>
    <t>VRN</t>
  </si>
  <si>
    <t>Vedľajšie rozpočtové náklady</t>
  </si>
  <si>
    <t>96</t>
  </si>
  <si>
    <t>000400021</t>
  </si>
  <si>
    <t>Projektové práce - náklady na vypracovanie realizačnej dokumentácie</t>
  </si>
  <si>
    <t>sub</t>
  </si>
  <si>
    <t>1024</t>
  </si>
  <si>
    <t>-1590635685</t>
  </si>
  <si>
    <t>97</t>
  </si>
  <si>
    <t>000400022</t>
  </si>
  <si>
    <t>Projektové práce - náklady na dokumentáciu skutočného zhotovenia stavby</t>
  </si>
  <si>
    <t>666759366</t>
  </si>
  <si>
    <t>98</t>
  </si>
  <si>
    <t>001000021</t>
  </si>
  <si>
    <t>Inžinierska činnosť - východisková revízia el.zariadenia a spracovanie SOPOZ EZ</t>
  </si>
  <si>
    <t>867583401</t>
  </si>
  <si>
    <t>99</t>
  </si>
  <si>
    <t>001000031</t>
  </si>
  <si>
    <t>Inžinierska činnosť - skúšky individuálne, funkčné a uvedenie do prevádzky</t>
  </si>
  <si>
    <t>175402823</t>
  </si>
  <si>
    <t>100</t>
  </si>
  <si>
    <t>001000034</t>
  </si>
  <si>
    <t>Inžinierska činnosť - skúšky komplexné</t>
  </si>
  <si>
    <t>-1683743840</t>
  </si>
  <si>
    <t>PS 04 - PS 04 Systém kontroly a riadenia</t>
  </si>
  <si>
    <t xml:space="preserve">    22-M - Montáže oznam. a zabezp. zariadení</t>
  </si>
  <si>
    <t xml:space="preserve">    36-M - Montáž prev.,mer. a regul.zariadení</t>
  </si>
  <si>
    <t>-929405405</t>
  </si>
  <si>
    <t>78336146</t>
  </si>
  <si>
    <t>1728660508</t>
  </si>
  <si>
    <t>1935783621</t>
  </si>
  <si>
    <t>-1911269630</t>
  </si>
  <si>
    <t>-1110468100</t>
  </si>
  <si>
    <t>1946239898</t>
  </si>
  <si>
    <t>-909351965</t>
  </si>
  <si>
    <t>1975742848</t>
  </si>
  <si>
    <t>210010122</t>
  </si>
  <si>
    <t>Rúrka ochranná z PE, novoduru</t>
  </si>
  <si>
    <t>952588131</t>
  </si>
  <si>
    <t>345710011530</t>
  </si>
  <si>
    <t>Plastová chránička</t>
  </si>
  <si>
    <t>-1333375726</t>
  </si>
  <si>
    <t>1155395704</t>
  </si>
  <si>
    <t>-2075072728</t>
  </si>
  <si>
    <t>1426170612</t>
  </si>
  <si>
    <t>1981938686</t>
  </si>
  <si>
    <t>-608338917</t>
  </si>
  <si>
    <t>-821413160</t>
  </si>
  <si>
    <t>210100201</t>
  </si>
  <si>
    <t>Ukončenie šnúry v gumenej hadici s prierezom do 2 x 4 mm2</t>
  </si>
  <si>
    <t>653011332</t>
  </si>
  <si>
    <t>-728133946</t>
  </si>
  <si>
    <t>1023525037</t>
  </si>
  <si>
    <t>210100219</t>
  </si>
  <si>
    <t>Ukončenie šnúry v gumenej hadici s prierezom do 5 x 6 mm2</t>
  </si>
  <si>
    <t>-772259252</t>
  </si>
  <si>
    <t>1369269240</t>
  </si>
  <si>
    <t>210100225</t>
  </si>
  <si>
    <t>Ukončenie šnúry v gumenej hadici s prierezom do 27 x 2,5 mm2</t>
  </si>
  <si>
    <t>-212775992</t>
  </si>
  <si>
    <t>1491446447</t>
  </si>
  <si>
    <t>-1401519503</t>
  </si>
  <si>
    <t>394416141</t>
  </si>
  <si>
    <t>1546605450</t>
  </si>
  <si>
    <t>2554379</t>
  </si>
  <si>
    <t>-493854421</t>
  </si>
  <si>
    <t>-174625349</t>
  </si>
  <si>
    <t>357130006708</t>
  </si>
  <si>
    <t>Rozvádzač s RS Simatic S7-1500</t>
  </si>
  <si>
    <t>1690024471</t>
  </si>
  <si>
    <t>218807</t>
  </si>
  <si>
    <t>1103284809</t>
  </si>
  <si>
    <t>-28086418</t>
  </si>
  <si>
    <t>1480221336</t>
  </si>
  <si>
    <t>-1444527116</t>
  </si>
  <si>
    <t>532914452</t>
  </si>
  <si>
    <t>210800119</t>
  </si>
  <si>
    <t>Kábel medený uložený voľne CYKY 450/750 V 5x1,5</t>
  </si>
  <si>
    <t>-1633796188</t>
  </si>
  <si>
    <t>341110001900</t>
  </si>
  <si>
    <t>Kábel medený CYKY 5x1,5 mm2</t>
  </si>
  <si>
    <t>-1212963825</t>
  </si>
  <si>
    <t>210800133</t>
  </si>
  <si>
    <t>Kábel medený uložený voľne CYKY 450/750 V 24x1,5</t>
  </si>
  <si>
    <t>-861052526</t>
  </si>
  <si>
    <t>341110003300</t>
  </si>
  <si>
    <t>Kábel medený CYKY 24x1,5 mm2</t>
  </si>
  <si>
    <t>866155200</t>
  </si>
  <si>
    <t>210872100</t>
  </si>
  <si>
    <t>Kábel signálny uložený voľne JYTY 250 V 2x1</t>
  </si>
  <si>
    <t>2138494679</t>
  </si>
  <si>
    <t>341210001400</t>
  </si>
  <si>
    <t>Kábel medený signálny JYTY 2x1 mm2</t>
  </si>
  <si>
    <t>-66275655</t>
  </si>
  <si>
    <t>210872102</t>
  </si>
  <si>
    <t>Kábel signálny uložený voľne JYTY 250 V 4x1</t>
  </si>
  <si>
    <t>-317577236</t>
  </si>
  <si>
    <t>341210001600</t>
  </si>
  <si>
    <t>Kábel medený signálny JYTY 4x1 mm2</t>
  </si>
  <si>
    <t>50317742</t>
  </si>
  <si>
    <t>210872104</t>
  </si>
  <si>
    <t>Kábel signálny uložený voľne JYTY 250 V 7x1</t>
  </si>
  <si>
    <t>-1856404950</t>
  </si>
  <si>
    <t>341210001800</t>
  </si>
  <si>
    <t>Kábel medený signálny JYTY 7x1 mm2</t>
  </si>
  <si>
    <t>17159876</t>
  </si>
  <si>
    <t>210872114</t>
  </si>
  <si>
    <t>Kábel Ethernet do chráničky</t>
  </si>
  <si>
    <t>2081963536</t>
  </si>
  <si>
    <t>341210002725</t>
  </si>
  <si>
    <t>Kábel Ethernet</t>
  </si>
  <si>
    <t>-1067870618</t>
  </si>
  <si>
    <t>-171588761</t>
  </si>
  <si>
    <t>-1081890914</t>
  </si>
  <si>
    <t>-735372896</t>
  </si>
  <si>
    <t>797448391</t>
  </si>
  <si>
    <t>-1739003715</t>
  </si>
  <si>
    <t>22-M</t>
  </si>
  <si>
    <t>Montáže oznam. a zabezp. zariadení</t>
  </si>
  <si>
    <t>220711014</t>
  </si>
  <si>
    <t>Osadenie operátorskej stanice</t>
  </si>
  <si>
    <t>-2020475338</t>
  </si>
  <si>
    <t>404820000120</t>
  </si>
  <si>
    <t>Operátorská PC stanica (HW+SW licencia)</t>
  </si>
  <si>
    <t>-344142835</t>
  </si>
  <si>
    <t>36-M</t>
  </si>
  <si>
    <t>Montáž prev.,mer. a regul.zariadení</t>
  </si>
  <si>
    <t>361411100</t>
  </si>
  <si>
    <t>Montáž prietokomera Vortex na K4, K5</t>
  </si>
  <si>
    <t>-1757330715</t>
  </si>
  <si>
    <t>361411102</t>
  </si>
  <si>
    <t>Montáž prietokomera Vortex na K3</t>
  </si>
  <si>
    <t>1300199650</t>
  </si>
  <si>
    <t>361411110</t>
  </si>
  <si>
    <t>Montáž vodomera na K4, K5</t>
  </si>
  <si>
    <t>481082037</t>
  </si>
  <si>
    <t>361411113</t>
  </si>
  <si>
    <t>Montáž vodomera na K3</t>
  </si>
  <si>
    <t>-2133684679</t>
  </si>
  <si>
    <t>361411120</t>
  </si>
  <si>
    <t>Montáž snímača teploty</t>
  </si>
  <si>
    <t>657733771</t>
  </si>
  <si>
    <t>361411130</t>
  </si>
  <si>
    <t>Montáž snímača tlaku</t>
  </si>
  <si>
    <t>-622429724</t>
  </si>
  <si>
    <t>361411140</t>
  </si>
  <si>
    <t>Montáž kalorimetra</t>
  </si>
  <si>
    <t>1674799502</t>
  </si>
  <si>
    <t>361411150</t>
  </si>
  <si>
    <t>Montáž snímača hladiny</t>
  </si>
  <si>
    <t>-1297586301</t>
  </si>
  <si>
    <t>361411160</t>
  </si>
  <si>
    <t>Montáž priestorového snímača teploty</t>
  </si>
  <si>
    <t>710549987</t>
  </si>
  <si>
    <t>388430005000</t>
  </si>
  <si>
    <t>Prístroje MaR - množstvo výstupnej pary K4, K5</t>
  </si>
  <si>
    <t>410251732</t>
  </si>
  <si>
    <t>388430005010</t>
  </si>
  <si>
    <t>Prístroje MaR - teplota výstupnej pary K4, K5</t>
  </si>
  <si>
    <t>433850840</t>
  </si>
  <si>
    <t>388430005020</t>
  </si>
  <si>
    <t>Prístroje MaR - tlak výstupnej pary K4, K5</t>
  </si>
  <si>
    <t>-541615566</t>
  </si>
  <si>
    <t>388430005030</t>
  </si>
  <si>
    <t>Prístroje MaR - teplo vo výstupnej pare K4, K5</t>
  </si>
  <si>
    <t>-1686272677</t>
  </si>
  <si>
    <t>388430005040</t>
  </si>
  <si>
    <t>Prístroje MaR - množstvo napájacej vody K4, K5</t>
  </si>
  <si>
    <t>-1203712665</t>
  </si>
  <si>
    <t>388430005050</t>
  </si>
  <si>
    <t>Prístroje MaR - teplota napájacej vody K4, K5</t>
  </si>
  <si>
    <t>-1445064795</t>
  </si>
  <si>
    <t>388430005060</t>
  </si>
  <si>
    <t>Prístroje MaR - tlak napájacej vody K4, K5</t>
  </si>
  <si>
    <t>465596383</t>
  </si>
  <si>
    <t>388430005100</t>
  </si>
  <si>
    <t>Prístroje MaR - množstvo výstupnej pary K3</t>
  </si>
  <si>
    <t>-1482028023</t>
  </si>
  <si>
    <t>388430005110</t>
  </si>
  <si>
    <t>Prístroje MaR - teplota výstupnej pary K3</t>
  </si>
  <si>
    <t>617619628</t>
  </si>
  <si>
    <t>388430005120</t>
  </si>
  <si>
    <t>Prístroje MaR - tlak výstupnej pary K3</t>
  </si>
  <si>
    <t>104248376</t>
  </si>
  <si>
    <t>388430005130</t>
  </si>
  <si>
    <t>Prístroje MaR - teplota vo výstupnej pare K3</t>
  </si>
  <si>
    <t>813349686</t>
  </si>
  <si>
    <t>388430005140</t>
  </si>
  <si>
    <t>Prístroje MaR - množstvo napájacej vody K3</t>
  </si>
  <si>
    <t>-559203720</t>
  </si>
  <si>
    <t>388430005150</t>
  </si>
  <si>
    <t>Prístroje MaR - teplota napájacej vody K3</t>
  </si>
  <si>
    <t>-226843059</t>
  </si>
  <si>
    <t>388430005160</t>
  </si>
  <si>
    <t>Prístroje MaR - tlak napájacej vody K3</t>
  </si>
  <si>
    <t>-547091558</t>
  </si>
  <si>
    <t>388430005200</t>
  </si>
  <si>
    <t>Prístroje MaR - množstvo kondenzátu z výmen. stanice</t>
  </si>
  <si>
    <t>1152840150</t>
  </si>
  <si>
    <t>388430005210</t>
  </si>
  <si>
    <t>Prístroje MaR - teplota kondenzátu z výmen. stanice</t>
  </si>
  <si>
    <t>645643530</t>
  </si>
  <si>
    <t>388430005220</t>
  </si>
  <si>
    <t>Prístroje MaR - teplo kondenzátu z výmen. stanice</t>
  </si>
  <si>
    <t>1659163914</t>
  </si>
  <si>
    <t>388430005230</t>
  </si>
  <si>
    <t>Prístroje MaR - množstvo kondenzátu zo sušiarne</t>
  </si>
  <si>
    <t>1572915143</t>
  </si>
  <si>
    <t>388430005240</t>
  </si>
  <si>
    <t>Prístroje MaR - teplota kondenzátu zo sušiarne</t>
  </si>
  <si>
    <t>183141678</t>
  </si>
  <si>
    <t>388430005250</t>
  </si>
  <si>
    <t>Prístroje MaR - teplo kondenzátu zo sušiarne</t>
  </si>
  <si>
    <t>1290161518</t>
  </si>
  <si>
    <t>388430005300</t>
  </si>
  <si>
    <t>Prístroje MaR - hladina v napájacej nádrži</t>
  </si>
  <si>
    <t>-1014982058</t>
  </si>
  <si>
    <t>388430005310</t>
  </si>
  <si>
    <t>Prístroje MaR - hladina v kondenzačnej nádrži 1.10</t>
  </si>
  <si>
    <t>-56485990</t>
  </si>
  <si>
    <t>388430005320</t>
  </si>
  <si>
    <t>Prístroje MaR - hladina v napájacej nádrži 1.11</t>
  </si>
  <si>
    <t>406524384</t>
  </si>
  <si>
    <t>388430005330</t>
  </si>
  <si>
    <t>Prístroje MaR - zaplavenie kotolne</t>
  </si>
  <si>
    <t>-1500634951</t>
  </si>
  <si>
    <t>388430005340</t>
  </si>
  <si>
    <t>Prístroje MaR - teplota v kotolni 1</t>
  </si>
  <si>
    <t>1040187813</t>
  </si>
  <si>
    <t>388430005350</t>
  </si>
  <si>
    <t>Prístroje MaR - teplota v kotolni 2</t>
  </si>
  <si>
    <t>945569899</t>
  </si>
  <si>
    <t>361411170</t>
  </si>
  <si>
    <t>Montáž detekcie úniku plynu</t>
  </si>
  <si>
    <t>266638376</t>
  </si>
  <si>
    <t>404830003020</t>
  </si>
  <si>
    <t>Detekcia plynu (4senzory + ústredňa)</t>
  </si>
  <si>
    <t>set</t>
  </si>
  <si>
    <t>1301878257</t>
  </si>
  <si>
    <t>361411180</t>
  </si>
  <si>
    <t>Montáž tlačítka na únikových cestách</t>
  </si>
  <si>
    <t>820807300</t>
  </si>
  <si>
    <t>374420002110</t>
  </si>
  <si>
    <t>Tlačidlo na únikových cestách</t>
  </si>
  <si>
    <t>1831417982</t>
  </si>
  <si>
    <t>-748601881</t>
  </si>
  <si>
    <t>1227709669</t>
  </si>
  <si>
    <t>-1447919049</t>
  </si>
  <si>
    <t>001000026</t>
  </si>
  <si>
    <t>Inžinierska činnosť - aplikačné SW vybavenie pre procesnú úroveň a vizualizáciu</t>
  </si>
  <si>
    <t>-444751267</t>
  </si>
  <si>
    <t>001000027</t>
  </si>
  <si>
    <t>Inžinierska činnosť - operátorský manuál, zaškolenie obsluhy</t>
  </si>
  <si>
    <t>1586698460</t>
  </si>
  <si>
    <t>101</t>
  </si>
  <si>
    <t>2096387999</t>
  </si>
  <si>
    <t>102</t>
  </si>
  <si>
    <t>1077922971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</si>
</sst>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28">
    <font>
      <sz val="8"/>
      <name val="Arial CE"/>
      <family val="2"/>
    </font>
    <font>
      <sz val="8"/>
      <color rgb="FF969696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8"/>
      <name val="Arial CE"/>
    </font>
    <font>
      <sz val="12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/>
  </cellStyleXfs>
  <cellXfs count="205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horizontal="left" vertical="center"/>
      <protection locked="0"/>
    </xf>
    <xf numFmtId="49" fontId="0" fillId="3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3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3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3" fillId="4" borderId="7" xfId="0" applyFont="1" applyFill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0" fillId="0" borderId="0" xfId="0" applyNumberFormat="1" applyFont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16" fillId="5" borderId="0" xfId="0" applyFont="1" applyFill="1" applyAlignment="1">
      <alignment horizontal="center" vertical="center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4" fontId="18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15" fillId="0" borderId="14" xfId="0" applyNumberFormat="1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166" fontId="15" fillId="0" borderId="0" xfId="0" applyNumberFormat="1" applyFont="1" applyBorder="1" applyAlignment="1">
      <alignment vertical="center"/>
    </xf>
    <xf numFmtId="4" fontId="15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1" applyFont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" fontId="23" fillId="0" borderId="14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4" fontId="23" fillId="0" borderId="19" xfId="0" applyNumberFormat="1" applyFont="1" applyBorder="1" applyAlignment="1">
      <alignment vertical="center"/>
    </xf>
    <xf numFmtId="4" fontId="23" fillId="0" borderId="20" xfId="0" applyNumberFormat="1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4" fontId="23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3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3" fillId="5" borderId="6" xfId="0" applyFont="1" applyFill="1" applyBorder="1" applyAlignment="1">
      <alignment horizontal="left" vertical="center"/>
    </xf>
    <xf numFmtId="0" fontId="3" fillId="5" borderId="7" xfId="0" applyFont="1" applyFill="1" applyBorder="1" applyAlignment="1">
      <alignment horizontal="right" vertical="center"/>
    </xf>
    <xf numFmtId="0" fontId="3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3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16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16" fillId="5" borderId="0" xfId="0" applyFont="1" applyFill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5" fillId="0" borderId="20" xfId="0" applyFont="1" applyBorder="1" applyAlignment="1">
      <alignment horizontal="left" vertical="center"/>
    </xf>
    <xf numFmtId="0" fontId="5" fillId="0" borderId="20" xfId="0" applyFont="1" applyBorder="1" applyAlignment="1">
      <alignment vertical="center"/>
    </xf>
    <xf numFmtId="0" fontId="5" fillId="0" borderId="20" xfId="0" applyFont="1" applyBorder="1" applyAlignment="1" applyProtection="1">
      <alignment vertical="center"/>
      <protection locked="0"/>
    </xf>
    <xf numFmtId="4" fontId="5" fillId="0" borderId="20" xfId="0" applyNumberFormat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16" fillId="5" borderId="16" xfId="0" applyFont="1" applyFill="1" applyBorder="1" applyAlignment="1">
      <alignment horizontal="center" vertical="center" wrapText="1"/>
    </xf>
    <xf numFmtId="0" fontId="16" fillId="5" borderId="17" xfId="0" applyFont="1" applyFill="1" applyBorder="1" applyAlignment="1">
      <alignment horizontal="center" vertical="center" wrapText="1"/>
    </xf>
    <xf numFmtId="0" fontId="16" fillId="5" borderId="17" xfId="0" applyFont="1" applyFill="1" applyBorder="1" applyAlignment="1" applyProtection="1">
      <alignment horizontal="center" vertical="center" wrapText="1"/>
      <protection locked="0"/>
    </xf>
    <xf numFmtId="0" fontId="16" fillId="5" borderId="18" xfId="0" applyFont="1" applyFill="1" applyBorder="1" applyAlignment="1">
      <alignment horizontal="center" vertical="center" wrapText="1"/>
    </xf>
    <xf numFmtId="0" fontId="16" fillId="5" borderId="0" xfId="0" applyFont="1" applyFill="1" applyAlignment="1">
      <alignment horizontal="center" vertical="center" wrapText="1"/>
    </xf>
    <xf numFmtId="4" fontId="18" fillId="0" borderId="0" xfId="0" applyNumberFormat="1" applyFont="1" applyAlignment="1"/>
    <xf numFmtId="166" fontId="25" fillId="0" borderId="12" xfId="0" applyNumberFormat="1" applyFont="1" applyBorder="1" applyAlignment="1"/>
    <xf numFmtId="166" fontId="25" fillId="0" borderId="13" xfId="0" applyNumberFormat="1" applyFont="1" applyBorder="1" applyAlignment="1"/>
    <xf numFmtId="4" fontId="14" fillId="0" borderId="0" xfId="0" applyNumberFormat="1" applyFont="1" applyAlignment="1">
      <alignment vertical="center"/>
    </xf>
    <xf numFmtId="0" fontId="7" fillId="0" borderId="3" xfId="0" applyFont="1" applyBorder="1" applyAlignment="1"/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/>
    <xf numFmtId="0" fontId="7" fillId="0" borderId="14" xfId="0" applyFont="1" applyBorder="1" applyAlignment="1"/>
    <xf numFmtId="0" fontId="7" fillId="0" borderId="0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49" fontId="0" fillId="0" borderId="22" xfId="0" applyNumberFormat="1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167" fontId="0" fillId="0" borderId="22" xfId="0" applyNumberFormat="1" applyFont="1" applyBorder="1" applyAlignment="1" applyProtection="1">
      <alignment vertical="center"/>
      <protection locked="0"/>
    </xf>
    <xf numFmtId="4" fontId="0" fillId="3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 locked="0"/>
    </xf>
    <xf numFmtId="0" fontId="1" fillId="3" borderId="14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 horizontal="center" vertical="center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26" fillId="0" borderId="22" xfId="0" applyFont="1" applyBorder="1" applyAlignment="1" applyProtection="1">
      <alignment horizontal="center" vertical="center"/>
      <protection locked="0"/>
    </xf>
    <xf numFmtId="49" fontId="26" fillId="0" borderId="22" xfId="0" applyNumberFormat="1" applyFont="1" applyBorder="1" applyAlignment="1" applyProtection="1">
      <alignment horizontal="left" vertical="center" wrapText="1"/>
      <protection locked="0"/>
    </xf>
    <xf numFmtId="0" fontId="26" fillId="0" borderId="22" xfId="0" applyFont="1" applyBorder="1" applyAlignment="1" applyProtection="1">
      <alignment horizontal="left" vertical="center" wrapText="1"/>
      <protection locked="0"/>
    </xf>
    <xf numFmtId="0" fontId="26" fillId="0" borderId="22" xfId="0" applyFont="1" applyBorder="1" applyAlignment="1" applyProtection="1">
      <alignment horizontal="center" vertical="center" wrapText="1"/>
      <protection locked="0"/>
    </xf>
    <xf numFmtId="167" fontId="26" fillId="0" borderId="22" xfId="0" applyNumberFormat="1" applyFont="1" applyBorder="1" applyAlignment="1" applyProtection="1">
      <alignment vertical="center"/>
      <protection locked="0"/>
    </xf>
    <xf numFmtId="4" fontId="26" fillId="3" borderId="22" xfId="0" applyNumberFormat="1" applyFont="1" applyFill="1" applyBorder="1" applyAlignment="1" applyProtection="1">
      <alignment vertical="center"/>
      <protection locked="0"/>
    </xf>
    <xf numFmtId="4" fontId="26" fillId="0" borderId="22" xfId="0" applyNumberFormat="1" applyFont="1" applyBorder="1" applyAlignment="1" applyProtection="1">
      <alignment vertical="center"/>
      <protection locked="0"/>
    </xf>
    <xf numFmtId="0" fontId="26" fillId="0" borderId="3" xfId="0" applyFont="1" applyBorder="1" applyAlignment="1">
      <alignment vertical="center"/>
    </xf>
    <xf numFmtId="0" fontId="26" fillId="3" borderId="14" xfId="0" applyFont="1" applyFill="1" applyBorder="1" applyAlignment="1" applyProtection="1">
      <alignment horizontal="left" vertical="center"/>
      <protection locked="0"/>
    </xf>
    <xf numFmtId="0" fontId="26" fillId="0" borderId="0" xfId="0" applyFont="1" applyBorder="1" applyAlignment="1">
      <alignment horizontal="center" vertical="center"/>
    </xf>
    <xf numFmtId="167" fontId="0" fillId="3" borderId="22" xfId="0" applyNumberFormat="1" applyFont="1" applyFill="1" applyBorder="1" applyAlignment="1" applyProtection="1">
      <alignment vertical="center"/>
      <protection locked="0"/>
    </xf>
    <xf numFmtId="0" fontId="1" fillId="3" borderId="19" xfId="0" applyFont="1" applyFill="1" applyBorder="1" applyAlignment="1" applyProtection="1">
      <alignment horizontal="left" vertical="center"/>
      <protection locked="0"/>
    </xf>
    <xf numFmtId="0" fontId="1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1" fillId="0" borderId="20" xfId="0" applyNumberFormat="1" applyFont="1" applyBorder="1" applyAlignment="1">
      <alignment vertical="center"/>
    </xf>
    <xf numFmtId="166" fontId="1" fillId="0" borderId="21" xfId="0" applyNumberFormat="1" applyFont="1" applyBorder="1" applyAlignment="1">
      <alignment vertical="center"/>
    </xf>
    <xf numFmtId="4" fontId="12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4" fontId="13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3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3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0" fillId="0" borderId="0" xfId="0"/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165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49" fontId="0" fillId="3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0" fontId="16" fillId="5" borderId="6" xfId="0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horizontal="left" vertical="center"/>
    </xf>
    <xf numFmtId="0" fontId="16" fillId="5" borderId="7" xfId="0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horizontal="right" vertical="center"/>
    </xf>
    <xf numFmtId="0" fontId="16" fillId="5" borderId="8" xfId="0" applyFont="1" applyFill="1" applyBorder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horizontal="left" vertical="center" wrapText="1"/>
    </xf>
    <xf numFmtId="4" fontId="18" fillId="0" borderId="0" xfId="0" applyNumberFormat="1" applyFont="1" applyAlignment="1">
      <alignment horizontal="right" vertical="center"/>
    </xf>
    <xf numFmtId="4" fontId="18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8"/>
  <sheetViews>
    <sheetView showGridLines="0" topLeftCell="A46" workbookViewId="0">
      <selection activeCell="AN8" sqref="AN8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 ht="11.25">
      <c r="A1" s="11" t="s">
        <v>0</v>
      </c>
      <c r="AZ1" s="11" t="s">
        <v>1</v>
      </c>
      <c r="BA1" s="11" t="s">
        <v>2</v>
      </c>
      <c r="BB1" s="11" t="s">
        <v>1</v>
      </c>
      <c r="BT1" s="11" t="s">
        <v>3</v>
      </c>
      <c r="BU1" s="11" t="s">
        <v>3</v>
      </c>
      <c r="BV1" s="11" t="s">
        <v>4</v>
      </c>
    </row>
    <row r="2" spans="1:74" ht="36.950000000000003" customHeight="1">
      <c r="AR2" s="174" t="s">
        <v>5</v>
      </c>
      <c r="AS2" s="175"/>
      <c r="AT2" s="175"/>
      <c r="AU2" s="175"/>
      <c r="AV2" s="175"/>
      <c r="AW2" s="175"/>
      <c r="AX2" s="175"/>
      <c r="AY2" s="175"/>
      <c r="AZ2" s="175"/>
      <c r="BA2" s="175"/>
      <c r="BB2" s="175"/>
      <c r="BC2" s="175"/>
      <c r="BD2" s="175"/>
      <c r="BE2" s="175"/>
      <c r="BS2" s="12" t="s">
        <v>6</v>
      </c>
      <c r="BT2" s="12" t="s">
        <v>7</v>
      </c>
    </row>
    <row r="3" spans="1:74" ht="6.95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5"/>
      <c r="BS3" s="12" t="s">
        <v>6</v>
      </c>
      <c r="BT3" s="12" t="s">
        <v>7</v>
      </c>
    </row>
    <row r="4" spans="1:74" ht="24.95" customHeight="1">
      <c r="B4" s="15"/>
      <c r="D4" s="16" t="s">
        <v>8</v>
      </c>
      <c r="AR4" s="15"/>
      <c r="AS4" s="17" t="s">
        <v>9</v>
      </c>
      <c r="BE4" s="18" t="s">
        <v>10</v>
      </c>
      <c r="BS4" s="12" t="s">
        <v>11</v>
      </c>
    </row>
    <row r="5" spans="1:74" ht="12" customHeight="1">
      <c r="B5" s="15"/>
      <c r="D5" s="19" t="s">
        <v>12</v>
      </c>
      <c r="K5" s="185" t="s">
        <v>13</v>
      </c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5"/>
      <c r="AR5" s="15"/>
      <c r="BE5" s="166" t="s">
        <v>14</v>
      </c>
      <c r="BS5" s="12" t="s">
        <v>6</v>
      </c>
    </row>
    <row r="6" spans="1:74" ht="36.950000000000003" customHeight="1">
      <c r="B6" s="15"/>
      <c r="D6" s="20" t="s">
        <v>15</v>
      </c>
      <c r="K6" s="186" t="s">
        <v>16</v>
      </c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R6" s="15"/>
      <c r="BE6" s="167"/>
      <c r="BS6" s="12" t="s">
        <v>6</v>
      </c>
    </row>
    <row r="7" spans="1:74" ht="12" customHeight="1">
      <c r="B7" s="15"/>
      <c r="D7" s="21" t="s">
        <v>17</v>
      </c>
      <c r="K7" s="12" t="s">
        <v>1</v>
      </c>
      <c r="AK7" s="21" t="s">
        <v>18</v>
      </c>
      <c r="AN7" s="12" t="s">
        <v>1</v>
      </c>
      <c r="AR7" s="15"/>
      <c r="BE7" s="167"/>
      <c r="BS7" s="12" t="s">
        <v>6</v>
      </c>
    </row>
    <row r="8" spans="1:74" ht="12" customHeight="1">
      <c r="B8" s="15"/>
      <c r="D8" s="21" t="s">
        <v>19</v>
      </c>
      <c r="K8" s="12" t="s">
        <v>20</v>
      </c>
      <c r="AK8" s="21" t="s">
        <v>21</v>
      </c>
      <c r="AN8" s="22"/>
      <c r="AR8" s="15"/>
      <c r="BE8" s="167"/>
      <c r="BS8" s="12" t="s">
        <v>6</v>
      </c>
    </row>
    <row r="9" spans="1:74" ht="14.45" customHeight="1">
      <c r="B9" s="15"/>
      <c r="AR9" s="15"/>
      <c r="BE9" s="167"/>
      <c r="BS9" s="12" t="s">
        <v>6</v>
      </c>
    </row>
    <row r="10" spans="1:74" ht="12" customHeight="1">
      <c r="B10" s="15"/>
      <c r="D10" s="21" t="s">
        <v>22</v>
      </c>
      <c r="AK10" s="21" t="s">
        <v>23</v>
      </c>
      <c r="AN10" s="12" t="s">
        <v>1</v>
      </c>
      <c r="AR10" s="15"/>
      <c r="BE10" s="167"/>
      <c r="BS10" s="12" t="s">
        <v>6</v>
      </c>
    </row>
    <row r="11" spans="1:74" ht="18.399999999999999" customHeight="1">
      <c r="B11" s="15"/>
      <c r="E11" s="12" t="s">
        <v>20</v>
      </c>
      <c r="AK11" s="21" t="s">
        <v>24</v>
      </c>
      <c r="AN11" s="12" t="s">
        <v>1</v>
      </c>
      <c r="AR11" s="15"/>
      <c r="BE11" s="167"/>
      <c r="BS11" s="12" t="s">
        <v>6</v>
      </c>
    </row>
    <row r="12" spans="1:74" ht="6.95" customHeight="1">
      <c r="B12" s="15"/>
      <c r="AR12" s="15"/>
      <c r="BE12" s="167"/>
      <c r="BS12" s="12" t="s">
        <v>6</v>
      </c>
    </row>
    <row r="13" spans="1:74" ht="12" customHeight="1">
      <c r="B13" s="15"/>
      <c r="D13" s="21" t="s">
        <v>25</v>
      </c>
      <c r="AK13" s="21" t="s">
        <v>23</v>
      </c>
      <c r="AN13" s="23" t="s">
        <v>26</v>
      </c>
      <c r="AR13" s="15"/>
      <c r="BE13" s="167"/>
      <c r="BS13" s="12" t="s">
        <v>6</v>
      </c>
    </row>
    <row r="14" spans="1:74" ht="11.25">
      <c r="B14" s="15"/>
      <c r="E14" s="187" t="s">
        <v>26</v>
      </c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21" t="s">
        <v>24</v>
      </c>
      <c r="AN14" s="23" t="s">
        <v>26</v>
      </c>
      <c r="AR14" s="15"/>
      <c r="BE14" s="167"/>
      <c r="BS14" s="12" t="s">
        <v>6</v>
      </c>
    </row>
    <row r="15" spans="1:74" ht="6.95" customHeight="1">
      <c r="B15" s="15"/>
      <c r="AR15" s="15"/>
      <c r="BE15" s="167"/>
      <c r="BS15" s="12" t="s">
        <v>3</v>
      </c>
    </row>
    <row r="16" spans="1:74" ht="12" customHeight="1">
      <c r="B16" s="15"/>
      <c r="D16" s="21" t="s">
        <v>27</v>
      </c>
      <c r="AK16" s="21" t="s">
        <v>23</v>
      </c>
      <c r="AN16" s="12" t="s">
        <v>1</v>
      </c>
      <c r="AR16" s="15"/>
      <c r="BE16" s="167"/>
      <c r="BS16" s="12" t="s">
        <v>28</v>
      </c>
    </row>
    <row r="17" spans="2:71" ht="18.399999999999999" customHeight="1">
      <c r="B17" s="15"/>
      <c r="E17" s="12" t="s">
        <v>20</v>
      </c>
      <c r="AK17" s="21" t="s">
        <v>24</v>
      </c>
      <c r="AN17" s="12" t="s">
        <v>1</v>
      </c>
      <c r="AR17" s="15"/>
      <c r="BE17" s="167"/>
      <c r="BS17" s="12" t="s">
        <v>28</v>
      </c>
    </row>
    <row r="18" spans="2:71" ht="6.95" customHeight="1">
      <c r="B18" s="15"/>
      <c r="AR18" s="15"/>
      <c r="BE18" s="167"/>
      <c r="BS18" s="12" t="s">
        <v>6</v>
      </c>
    </row>
    <row r="19" spans="2:71" ht="12" customHeight="1">
      <c r="B19" s="15"/>
      <c r="D19" s="21" t="s">
        <v>29</v>
      </c>
      <c r="AK19" s="21" t="s">
        <v>23</v>
      </c>
      <c r="AN19" s="12" t="s">
        <v>1</v>
      </c>
      <c r="AR19" s="15"/>
      <c r="BE19" s="167"/>
      <c r="BS19" s="12" t="s">
        <v>6</v>
      </c>
    </row>
    <row r="20" spans="2:71" ht="18.399999999999999" customHeight="1">
      <c r="B20" s="15"/>
      <c r="E20" s="12" t="s">
        <v>20</v>
      </c>
      <c r="AK20" s="21" t="s">
        <v>24</v>
      </c>
      <c r="AN20" s="12" t="s">
        <v>1</v>
      </c>
      <c r="AR20" s="15"/>
      <c r="BE20" s="167"/>
      <c r="BS20" s="12" t="s">
        <v>28</v>
      </c>
    </row>
    <row r="21" spans="2:71" ht="6.95" customHeight="1">
      <c r="B21" s="15"/>
      <c r="AR21" s="15"/>
      <c r="BE21" s="167"/>
    </row>
    <row r="22" spans="2:71" ht="12" customHeight="1">
      <c r="B22" s="15"/>
      <c r="D22" s="21" t="s">
        <v>30</v>
      </c>
      <c r="AR22" s="15"/>
      <c r="BE22" s="167"/>
    </row>
    <row r="23" spans="2:71" ht="16.5" customHeight="1">
      <c r="B23" s="15"/>
      <c r="E23" s="189" t="s">
        <v>1</v>
      </c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R23" s="15"/>
      <c r="BE23" s="167"/>
    </row>
    <row r="24" spans="2:71" ht="6.95" customHeight="1">
      <c r="B24" s="15"/>
      <c r="AR24" s="15"/>
      <c r="BE24" s="167"/>
    </row>
    <row r="25" spans="2:71" ht="6.95" customHeight="1">
      <c r="B25" s="1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5"/>
      <c r="BE25" s="167"/>
    </row>
    <row r="26" spans="2:71" s="1" customFormat="1" ht="25.9" customHeight="1">
      <c r="B26" s="26"/>
      <c r="D26" s="27" t="s">
        <v>31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168">
        <f>ROUND(AG54,2)</f>
        <v>0</v>
      </c>
      <c r="AL26" s="169"/>
      <c r="AM26" s="169"/>
      <c r="AN26" s="169"/>
      <c r="AO26" s="169"/>
      <c r="AR26" s="26"/>
      <c r="BE26" s="167"/>
    </row>
    <row r="27" spans="2:71" s="1" customFormat="1" ht="6.95" customHeight="1">
      <c r="B27" s="26"/>
      <c r="AR27" s="26"/>
      <c r="BE27" s="167"/>
    </row>
    <row r="28" spans="2:71" s="1" customFormat="1" ht="11.25">
      <c r="B28" s="26"/>
      <c r="L28" s="190" t="s">
        <v>32</v>
      </c>
      <c r="M28" s="190"/>
      <c r="N28" s="190"/>
      <c r="O28" s="190"/>
      <c r="P28" s="190"/>
      <c r="W28" s="190" t="s">
        <v>33</v>
      </c>
      <c r="X28" s="190"/>
      <c r="Y28" s="190"/>
      <c r="Z28" s="190"/>
      <c r="AA28" s="190"/>
      <c r="AB28" s="190"/>
      <c r="AC28" s="190"/>
      <c r="AD28" s="190"/>
      <c r="AE28" s="190"/>
      <c r="AK28" s="190" t="s">
        <v>34</v>
      </c>
      <c r="AL28" s="190"/>
      <c r="AM28" s="190"/>
      <c r="AN28" s="190"/>
      <c r="AO28" s="190"/>
      <c r="AR28" s="26"/>
      <c r="BE28" s="167"/>
    </row>
    <row r="29" spans="2:71" s="2" customFormat="1" ht="14.45" customHeight="1">
      <c r="B29" s="30"/>
      <c r="D29" s="21" t="s">
        <v>35</v>
      </c>
      <c r="F29" s="21" t="s">
        <v>36</v>
      </c>
      <c r="L29" s="191">
        <v>0.2</v>
      </c>
      <c r="M29" s="165"/>
      <c r="N29" s="165"/>
      <c r="O29" s="165"/>
      <c r="P29" s="165"/>
      <c r="W29" s="164">
        <f>ROUND(AZ54, 2)</f>
        <v>0</v>
      </c>
      <c r="X29" s="165"/>
      <c r="Y29" s="165"/>
      <c r="Z29" s="165"/>
      <c r="AA29" s="165"/>
      <c r="AB29" s="165"/>
      <c r="AC29" s="165"/>
      <c r="AD29" s="165"/>
      <c r="AE29" s="165"/>
      <c r="AK29" s="164">
        <f>ROUND(AV54, 2)</f>
        <v>0</v>
      </c>
      <c r="AL29" s="165"/>
      <c r="AM29" s="165"/>
      <c r="AN29" s="165"/>
      <c r="AO29" s="165"/>
      <c r="AR29" s="30"/>
      <c r="BE29" s="167"/>
    </row>
    <row r="30" spans="2:71" s="2" customFormat="1" ht="14.45" customHeight="1">
      <c r="B30" s="30"/>
      <c r="F30" s="21" t="s">
        <v>37</v>
      </c>
      <c r="L30" s="191">
        <v>0.2</v>
      </c>
      <c r="M30" s="165"/>
      <c r="N30" s="165"/>
      <c r="O30" s="165"/>
      <c r="P30" s="165"/>
      <c r="W30" s="164">
        <f>ROUND(BA54, 2)</f>
        <v>0</v>
      </c>
      <c r="X30" s="165"/>
      <c r="Y30" s="165"/>
      <c r="Z30" s="165"/>
      <c r="AA30" s="165"/>
      <c r="AB30" s="165"/>
      <c r="AC30" s="165"/>
      <c r="AD30" s="165"/>
      <c r="AE30" s="165"/>
      <c r="AK30" s="164">
        <f>ROUND(AW54, 2)</f>
        <v>0</v>
      </c>
      <c r="AL30" s="165"/>
      <c r="AM30" s="165"/>
      <c r="AN30" s="165"/>
      <c r="AO30" s="165"/>
      <c r="AR30" s="30"/>
      <c r="BE30" s="167"/>
    </row>
    <row r="31" spans="2:71" s="2" customFormat="1" ht="14.45" hidden="1" customHeight="1">
      <c r="B31" s="30"/>
      <c r="F31" s="21" t="s">
        <v>38</v>
      </c>
      <c r="L31" s="191">
        <v>0.2</v>
      </c>
      <c r="M31" s="165"/>
      <c r="N31" s="165"/>
      <c r="O31" s="165"/>
      <c r="P31" s="165"/>
      <c r="W31" s="164">
        <f>ROUND(BB54, 2)</f>
        <v>0</v>
      </c>
      <c r="X31" s="165"/>
      <c r="Y31" s="165"/>
      <c r="Z31" s="165"/>
      <c r="AA31" s="165"/>
      <c r="AB31" s="165"/>
      <c r="AC31" s="165"/>
      <c r="AD31" s="165"/>
      <c r="AE31" s="165"/>
      <c r="AK31" s="164">
        <v>0</v>
      </c>
      <c r="AL31" s="165"/>
      <c r="AM31" s="165"/>
      <c r="AN31" s="165"/>
      <c r="AO31" s="165"/>
      <c r="AR31" s="30"/>
      <c r="BE31" s="167"/>
    </row>
    <row r="32" spans="2:71" s="2" customFormat="1" ht="14.45" hidden="1" customHeight="1">
      <c r="B32" s="30"/>
      <c r="F32" s="21" t="s">
        <v>39</v>
      </c>
      <c r="L32" s="191">
        <v>0.2</v>
      </c>
      <c r="M32" s="165"/>
      <c r="N32" s="165"/>
      <c r="O32" s="165"/>
      <c r="P32" s="165"/>
      <c r="W32" s="164">
        <f>ROUND(BC54, 2)</f>
        <v>0</v>
      </c>
      <c r="X32" s="165"/>
      <c r="Y32" s="165"/>
      <c r="Z32" s="165"/>
      <c r="AA32" s="165"/>
      <c r="AB32" s="165"/>
      <c r="AC32" s="165"/>
      <c r="AD32" s="165"/>
      <c r="AE32" s="165"/>
      <c r="AK32" s="164">
        <v>0</v>
      </c>
      <c r="AL32" s="165"/>
      <c r="AM32" s="165"/>
      <c r="AN32" s="165"/>
      <c r="AO32" s="165"/>
      <c r="AR32" s="30"/>
      <c r="BE32" s="167"/>
    </row>
    <row r="33" spans="2:57" s="2" customFormat="1" ht="14.45" hidden="1" customHeight="1">
      <c r="B33" s="30"/>
      <c r="F33" s="21" t="s">
        <v>40</v>
      </c>
      <c r="L33" s="191">
        <v>0</v>
      </c>
      <c r="M33" s="165"/>
      <c r="N33" s="165"/>
      <c r="O33" s="165"/>
      <c r="P33" s="165"/>
      <c r="W33" s="164">
        <f>ROUND(BD54, 2)</f>
        <v>0</v>
      </c>
      <c r="X33" s="165"/>
      <c r="Y33" s="165"/>
      <c r="Z33" s="165"/>
      <c r="AA33" s="165"/>
      <c r="AB33" s="165"/>
      <c r="AC33" s="165"/>
      <c r="AD33" s="165"/>
      <c r="AE33" s="165"/>
      <c r="AK33" s="164">
        <v>0</v>
      </c>
      <c r="AL33" s="165"/>
      <c r="AM33" s="165"/>
      <c r="AN33" s="165"/>
      <c r="AO33" s="165"/>
      <c r="AR33" s="30"/>
      <c r="BE33" s="167"/>
    </row>
    <row r="34" spans="2:57" s="1" customFormat="1" ht="6.95" customHeight="1">
      <c r="B34" s="26"/>
      <c r="AR34" s="26"/>
      <c r="BE34" s="167"/>
    </row>
    <row r="35" spans="2:57" s="1" customFormat="1" ht="25.9" customHeight="1">
      <c r="B35" s="26"/>
      <c r="C35" s="31"/>
      <c r="D35" s="32" t="s">
        <v>41</v>
      </c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4" t="s">
        <v>42</v>
      </c>
      <c r="U35" s="33"/>
      <c r="V35" s="33"/>
      <c r="W35" s="33"/>
      <c r="X35" s="170" t="s">
        <v>43</v>
      </c>
      <c r="Y35" s="171"/>
      <c r="Z35" s="171"/>
      <c r="AA35" s="171"/>
      <c r="AB35" s="171"/>
      <c r="AC35" s="33"/>
      <c r="AD35" s="33"/>
      <c r="AE35" s="33"/>
      <c r="AF35" s="33"/>
      <c r="AG35" s="33"/>
      <c r="AH35" s="33"/>
      <c r="AI35" s="33"/>
      <c r="AJ35" s="33"/>
      <c r="AK35" s="172">
        <f>SUM(AK26:AK33)</f>
        <v>0</v>
      </c>
      <c r="AL35" s="171"/>
      <c r="AM35" s="171"/>
      <c r="AN35" s="171"/>
      <c r="AO35" s="173"/>
      <c r="AP35" s="31"/>
      <c r="AQ35" s="31"/>
      <c r="AR35" s="26"/>
    </row>
    <row r="36" spans="2:57" s="1" customFormat="1" ht="6.95" customHeight="1">
      <c r="B36" s="26"/>
      <c r="AR36" s="26"/>
    </row>
    <row r="37" spans="2:57" s="1" customFormat="1" ht="6.95" customHeight="1"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26"/>
    </row>
    <row r="41" spans="2:57" s="1" customFormat="1" ht="6.95" customHeight="1">
      <c r="B41" s="37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26"/>
    </row>
    <row r="42" spans="2:57" s="1" customFormat="1" ht="24.95" customHeight="1">
      <c r="B42" s="26"/>
      <c r="C42" s="16" t="s">
        <v>44</v>
      </c>
      <c r="AR42" s="26"/>
    </row>
    <row r="43" spans="2:57" s="1" customFormat="1" ht="6.95" customHeight="1">
      <c r="B43" s="26"/>
      <c r="AR43" s="26"/>
    </row>
    <row r="44" spans="2:57" s="1" customFormat="1" ht="12" customHeight="1">
      <c r="B44" s="26"/>
      <c r="C44" s="21" t="s">
        <v>12</v>
      </c>
      <c r="L44" s="1" t="str">
        <f>K5</f>
        <v>L01-19</v>
      </c>
      <c r="AR44" s="26"/>
    </row>
    <row r="45" spans="2:57" s="3" customFormat="1" ht="36.950000000000003" customHeight="1">
      <c r="B45" s="39"/>
      <c r="C45" s="40" t="s">
        <v>15</v>
      </c>
      <c r="L45" s="182" t="str">
        <f>K6</f>
        <v>Náhrada plynového kotla - LEVMILK</v>
      </c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183"/>
      <c r="AB45" s="183"/>
      <c r="AC45" s="183"/>
      <c r="AD45" s="183"/>
      <c r="AE45" s="183"/>
      <c r="AF45" s="183"/>
      <c r="AG45" s="183"/>
      <c r="AH45" s="183"/>
      <c r="AI45" s="183"/>
      <c r="AJ45" s="183"/>
      <c r="AK45" s="183"/>
      <c r="AL45" s="183"/>
      <c r="AM45" s="183"/>
      <c r="AN45" s="183"/>
      <c r="AO45" s="183"/>
      <c r="AR45" s="39"/>
    </row>
    <row r="46" spans="2:57" s="1" customFormat="1" ht="6.95" customHeight="1">
      <c r="B46" s="26"/>
      <c r="AR46" s="26"/>
    </row>
    <row r="47" spans="2:57" s="1" customFormat="1" ht="12" customHeight="1">
      <c r="B47" s="26"/>
      <c r="C47" s="21" t="s">
        <v>19</v>
      </c>
      <c r="L47" s="41" t="str">
        <f>IF(K8="","",K8)</f>
        <v xml:space="preserve"> </v>
      </c>
      <c r="AI47" s="21" t="s">
        <v>21</v>
      </c>
      <c r="AM47" s="184" t="str">
        <f>IF(AN8= "","",AN8)</f>
        <v/>
      </c>
      <c r="AN47" s="184"/>
      <c r="AR47" s="26"/>
    </row>
    <row r="48" spans="2:57" s="1" customFormat="1" ht="6.95" customHeight="1">
      <c r="B48" s="26"/>
      <c r="AR48" s="26"/>
    </row>
    <row r="49" spans="1:91" s="1" customFormat="1" ht="13.7" customHeight="1">
      <c r="B49" s="26"/>
      <c r="C49" s="21" t="s">
        <v>22</v>
      </c>
      <c r="L49" s="1" t="str">
        <f>IF(E11= "","",E11)</f>
        <v xml:space="preserve"> </v>
      </c>
      <c r="AI49" s="21" t="s">
        <v>27</v>
      </c>
      <c r="AM49" s="180" t="str">
        <f>IF(E17="","",E17)</f>
        <v xml:space="preserve"> </v>
      </c>
      <c r="AN49" s="181"/>
      <c r="AO49" s="181"/>
      <c r="AP49" s="181"/>
      <c r="AR49" s="26"/>
      <c r="AS49" s="176" t="s">
        <v>45</v>
      </c>
      <c r="AT49" s="177"/>
      <c r="AU49" s="43"/>
      <c r="AV49" s="43"/>
      <c r="AW49" s="43"/>
      <c r="AX49" s="43"/>
      <c r="AY49" s="43"/>
      <c r="AZ49" s="43"/>
      <c r="BA49" s="43"/>
      <c r="BB49" s="43"/>
      <c r="BC49" s="43"/>
      <c r="BD49" s="44"/>
    </row>
    <row r="50" spans="1:91" s="1" customFormat="1" ht="13.7" customHeight="1">
      <c r="B50" s="26"/>
      <c r="C50" s="21" t="s">
        <v>25</v>
      </c>
      <c r="L50" s="1" t="str">
        <f>IF(E14= "Vyplň údaj","",E14)</f>
        <v/>
      </c>
      <c r="AI50" s="21" t="s">
        <v>29</v>
      </c>
      <c r="AM50" s="180" t="str">
        <f>IF(E20="","",E20)</f>
        <v xml:space="preserve"> </v>
      </c>
      <c r="AN50" s="181"/>
      <c r="AO50" s="181"/>
      <c r="AP50" s="181"/>
      <c r="AR50" s="26"/>
      <c r="AS50" s="178"/>
      <c r="AT50" s="179"/>
      <c r="AU50" s="45"/>
      <c r="AV50" s="45"/>
      <c r="AW50" s="45"/>
      <c r="AX50" s="45"/>
      <c r="AY50" s="45"/>
      <c r="AZ50" s="45"/>
      <c r="BA50" s="45"/>
      <c r="BB50" s="45"/>
      <c r="BC50" s="45"/>
      <c r="BD50" s="46"/>
    </row>
    <row r="51" spans="1:91" s="1" customFormat="1" ht="10.9" customHeight="1">
      <c r="B51" s="26"/>
      <c r="AR51" s="26"/>
      <c r="AS51" s="178"/>
      <c r="AT51" s="179"/>
      <c r="AU51" s="45"/>
      <c r="AV51" s="45"/>
      <c r="AW51" s="45"/>
      <c r="AX51" s="45"/>
      <c r="AY51" s="45"/>
      <c r="AZ51" s="45"/>
      <c r="BA51" s="45"/>
      <c r="BB51" s="45"/>
      <c r="BC51" s="45"/>
      <c r="BD51" s="46"/>
    </row>
    <row r="52" spans="1:91" s="1" customFormat="1" ht="29.25" customHeight="1">
      <c r="B52" s="26"/>
      <c r="C52" s="192" t="s">
        <v>46</v>
      </c>
      <c r="D52" s="193"/>
      <c r="E52" s="193"/>
      <c r="F52" s="193"/>
      <c r="G52" s="193"/>
      <c r="H52" s="47"/>
      <c r="I52" s="194" t="s">
        <v>47</v>
      </c>
      <c r="J52" s="193"/>
      <c r="K52" s="193"/>
      <c r="L52" s="193"/>
      <c r="M52" s="193"/>
      <c r="N52" s="193"/>
      <c r="O52" s="193"/>
      <c r="P52" s="193"/>
      <c r="Q52" s="193"/>
      <c r="R52" s="193"/>
      <c r="S52" s="193"/>
      <c r="T52" s="193"/>
      <c r="U52" s="193"/>
      <c r="V52" s="193"/>
      <c r="W52" s="193"/>
      <c r="X52" s="193"/>
      <c r="Y52" s="193"/>
      <c r="Z52" s="193"/>
      <c r="AA52" s="193"/>
      <c r="AB52" s="193"/>
      <c r="AC52" s="193"/>
      <c r="AD52" s="193"/>
      <c r="AE52" s="193"/>
      <c r="AF52" s="193"/>
      <c r="AG52" s="195" t="s">
        <v>48</v>
      </c>
      <c r="AH52" s="193"/>
      <c r="AI52" s="193"/>
      <c r="AJ52" s="193"/>
      <c r="AK52" s="193"/>
      <c r="AL52" s="193"/>
      <c r="AM52" s="193"/>
      <c r="AN52" s="194" t="s">
        <v>49</v>
      </c>
      <c r="AO52" s="193"/>
      <c r="AP52" s="196"/>
      <c r="AQ52" s="48" t="s">
        <v>50</v>
      </c>
      <c r="AR52" s="26"/>
      <c r="AS52" s="49" t="s">
        <v>51</v>
      </c>
      <c r="AT52" s="50" t="s">
        <v>52</v>
      </c>
      <c r="AU52" s="50" t="s">
        <v>53</v>
      </c>
      <c r="AV52" s="50" t="s">
        <v>54</v>
      </c>
      <c r="AW52" s="50" t="s">
        <v>55</v>
      </c>
      <c r="AX52" s="50" t="s">
        <v>56</v>
      </c>
      <c r="AY52" s="50" t="s">
        <v>57</v>
      </c>
      <c r="AZ52" s="50" t="s">
        <v>58</v>
      </c>
      <c r="BA52" s="50" t="s">
        <v>59</v>
      </c>
      <c r="BB52" s="50" t="s">
        <v>60</v>
      </c>
      <c r="BC52" s="50" t="s">
        <v>61</v>
      </c>
      <c r="BD52" s="51" t="s">
        <v>62</v>
      </c>
    </row>
    <row r="53" spans="1:91" s="1" customFormat="1" ht="10.9" customHeight="1">
      <c r="B53" s="26"/>
      <c r="AR53" s="26"/>
      <c r="AS53" s="52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4"/>
    </row>
    <row r="54" spans="1:91" s="4" customFormat="1" ht="32.450000000000003" customHeight="1">
      <c r="B54" s="53"/>
      <c r="C54" s="54" t="s">
        <v>63</v>
      </c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200">
        <f>ROUND(SUM(AG55:AG56),2)</f>
        <v>0</v>
      </c>
      <c r="AH54" s="200"/>
      <c r="AI54" s="200"/>
      <c r="AJ54" s="200"/>
      <c r="AK54" s="200"/>
      <c r="AL54" s="200"/>
      <c r="AM54" s="200"/>
      <c r="AN54" s="201">
        <f>SUM(AG54,AT54)</f>
        <v>0</v>
      </c>
      <c r="AO54" s="201"/>
      <c r="AP54" s="201"/>
      <c r="AQ54" s="57" t="s">
        <v>1</v>
      </c>
      <c r="AR54" s="53"/>
      <c r="AS54" s="58">
        <f>ROUND(SUM(AS55:AS56),2)</f>
        <v>0</v>
      </c>
      <c r="AT54" s="59">
        <f>ROUND(SUM(AV54:AW54),2)</f>
        <v>0</v>
      </c>
      <c r="AU54" s="60">
        <f>ROUND(SUM(AU55:AU56),5)</f>
        <v>0</v>
      </c>
      <c r="AV54" s="59">
        <f>ROUND(AZ54*L29,2)</f>
        <v>0</v>
      </c>
      <c r="AW54" s="59">
        <f>ROUND(BA54*L30,2)</f>
        <v>0</v>
      </c>
      <c r="AX54" s="59">
        <f>ROUND(BB54*L29,2)</f>
        <v>0</v>
      </c>
      <c r="AY54" s="59">
        <f>ROUND(BC54*L30,2)</f>
        <v>0</v>
      </c>
      <c r="AZ54" s="59">
        <f>ROUND(SUM(AZ55:AZ56),2)</f>
        <v>0</v>
      </c>
      <c r="BA54" s="59">
        <f>ROUND(SUM(BA55:BA56),2)</f>
        <v>0</v>
      </c>
      <c r="BB54" s="59">
        <f>ROUND(SUM(BB55:BB56),2)</f>
        <v>0</v>
      </c>
      <c r="BC54" s="59">
        <f>ROUND(SUM(BC55:BC56),2)</f>
        <v>0</v>
      </c>
      <c r="BD54" s="61">
        <f>ROUND(SUM(BD55:BD56),2)</f>
        <v>0</v>
      </c>
      <c r="BS54" s="62" t="s">
        <v>64</v>
      </c>
      <c r="BT54" s="62" t="s">
        <v>65</v>
      </c>
      <c r="BU54" s="63" t="s">
        <v>66</v>
      </c>
      <c r="BV54" s="62" t="s">
        <v>67</v>
      </c>
      <c r="BW54" s="62" t="s">
        <v>4</v>
      </c>
      <c r="BX54" s="62" t="s">
        <v>68</v>
      </c>
      <c r="CL54" s="62" t="s">
        <v>1</v>
      </c>
    </row>
    <row r="55" spans="1:91" s="5" customFormat="1" ht="16.5" customHeight="1">
      <c r="A55" s="64" t="s">
        <v>69</v>
      </c>
      <c r="B55" s="65"/>
      <c r="C55" s="66"/>
      <c r="D55" s="199" t="s">
        <v>70</v>
      </c>
      <c r="E55" s="199"/>
      <c r="F55" s="199"/>
      <c r="G55" s="199"/>
      <c r="H55" s="199"/>
      <c r="I55" s="67"/>
      <c r="J55" s="199" t="s">
        <v>71</v>
      </c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99"/>
      <c r="AF55" s="199"/>
      <c r="AG55" s="197">
        <f>'PS 03 - PS 03 Prevádzkový...'!J30</f>
        <v>0</v>
      </c>
      <c r="AH55" s="198"/>
      <c r="AI55" s="198"/>
      <c r="AJ55" s="198"/>
      <c r="AK55" s="198"/>
      <c r="AL55" s="198"/>
      <c r="AM55" s="198"/>
      <c r="AN55" s="197">
        <f>SUM(AG55,AT55)</f>
        <v>0</v>
      </c>
      <c r="AO55" s="198"/>
      <c r="AP55" s="198"/>
      <c r="AQ55" s="68" t="s">
        <v>72</v>
      </c>
      <c r="AR55" s="65"/>
      <c r="AS55" s="69">
        <v>0</v>
      </c>
      <c r="AT55" s="70">
        <f>ROUND(SUM(AV55:AW55),2)</f>
        <v>0</v>
      </c>
      <c r="AU55" s="71">
        <f>'PS 03 - PS 03 Prevádzkový...'!P85</f>
        <v>0</v>
      </c>
      <c r="AV55" s="70">
        <f>'PS 03 - PS 03 Prevádzkový...'!J33</f>
        <v>0</v>
      </c>
      <c r="AW55" s="70">
        <f>'PS 03 - PS 03 Prevádzkový...'!J34</f>
        <v>0</v>
      </c>
      <c r="AX55" s="70">
        <f>'PS 03 - PS 03 Prevádzkový...'!J35</f>
        <v>0</v>
      </c>
      <c r="AY55" s="70">
        <f>'PS 03 - PS 03 Prevádzkový...'!J36</f>
        <v>0</v>
      </c>
      <c r="AZ55" s="70">
        <f>'PS 03 - PS 03 Prevádzkový...'!F33</f>
        <v>0</v>
      </c>
      <c r="BA55" s="70">
        <f>'PS 03 - PS 03 Prevádzkový...'!F34</f>
        <v>0</v>
      </c>
      <c r="BB55" s="70">
        <f>'PS 03 - PS 03 Prevádzkový...'!F35</f>
        <v>0</v>
      </c>
      <c r="BC55" s="70">
        <f>'PS 03 - PS 03 Prevádzkový...'!F36</f>
        <v>0</v>
      </c>
      <c r="BD55" s="72">
        <f>'PS 03 - PS 03 Prevádzkový...'!F37</f>
        <v>0</v>
      </c>
      <c r="BT55" s="73" t="s">
        <v>73</v>
      </c>
      <c r="BV55" s="73" t="s">
        <v>67</v>
      </c>
      <c r="BW55" s="73" t="s">
        <v>74</v>
      </c>
      <c r="BX55" s="73" t="s">
        <v>4</v>
      </c>
      <c r="CL55" s="73" t="s">
        <v>1</v>
      </c>
      <c r="CM55" s="73" t="s">
        <v>65</v>
      </c>
    </row>
    <row r="56" spans="1:91" s="5" customFormat="1" ht="16.5" customHeight="1">
      <c r="A56" s="64" t="s">
        <v>69</v>
      </c>
      <c r="B56" s="65"/>
      <c r="C56" s="66"/>
      <c r="D56" s="199" t="s">
        <v>75</v>
      </c>
      <c r="E56" s="199"/>
      <c r="F56" s="199"/>
      <c r="G56" s="199"/>
      <c r="H56" s="199"/>
      <c r="I56" s="67"/>
      <c r="J56" s="199" t="s">
        <v>76</v>
      </c>
      <c r="K56" s="199"/>
      <c r="L56" s="199"/>
      <c r="M56" s="199"/>
      <c r="N56" s="199"/>
      <c r="O56" s="199"/>
      <c r="P56" s="199"/>
      <c r="Q56" s="199"/>
      <c r="R56" s="199"/>
      <c r="S56" s="199"/>
      <c r="T56" s="199"/>
      <c r="U56" s="199"/>
      <c r="V56" s="199"/>
      <c r="W56" s="199"/>
      <c r="X56" s="199"/>
      <c r="Y56" s="199"/>
      <c r="Z56" s="199"/>
      <c r="AA56" s="199"/>
      <c r="AB56" s="199"/>
      <c r="AC56" s="199"/>
      <c r="AD56" s="199"/>
      <c r="AE56" s="199"/>
      <c r="AF56" s="199"/>
      <c r="AG56" s="197">
        <f>'PS 04 - PS 04 Systém kont...'!J30</f>
        <v>0</v>
      </c>
      <c r="AH56" s="198"/>
      <c r="AI56" s="198"/>
      <c r="AJ56" s="198"/>
      <c r="AK56" s="198"/>
      <c r="AL56" s="198"/>
      <c r="AM56" s="198"/>
      <c r="AN56" s="197">
        <f>SUM(AG56,AT56)</f>
        <v>0</v>
      </c>
      <c r="AO56" s="198"/>
      <c r="AP56" s="198"/>
      <c r="AQ56" s="68" t="s">
        <v>72</v>
      </c>
      <c r="AR56" s="65"/>
      <c r="AS56" s="74">
        <v>0</v>
      </c>
      <c r="AT56" s="75">
        <f>ROUND(SUM(AV56:AW56),2)</f>
        <v>0</v>
      </c>
      <c r="AU56" s="76">
        <f>'PS 04 - PS 04 Systém kont...'!P87</f>
        <v>0</v>
      </c>
      <c r="AV56" s="75">
        <f>'PS 04 - PS 04 Systém kont...'!J33</f>
        <v>0</v>
      </c>
      <c r="AW56" s="75">
        <f>'PS 04 - PS 04 Systém kont...'!J34</f>
        <v>0</v>
      </c>
      <c r="AX56" s="75">
        <f>'PS 04 - PS 04 Systém kont...'!J35</f>
        <v>0</v>
      </c>
      <c r="AY56" s="75">
        <f>'PS 04 - PS 04 Systém kont...'!J36</f>
        <v>0</v>
      </c>
      <c r="AZ56" s="75">
        <f>'PS 04 - PS 04 Systém kont...'!F33</f>
        <v>0</v>
      </c>
      <c r="BA56" s="75">
        <f>'PS 04 - PS 04 Systém kont...'!F34</f>
        <v>0</v>
      </c>
      <c r="BB56" s="75">
        <f>'PS 04 - PS 04 Systém kont...'!F35</f>
        <v>0</v>
      </c>
      <c r="BC56" s="75">
        <f>'PS 04 - PS 04 Systém kont...'!F36</f>
        <v>0</v>
      </c>
      <c r="BD56" s="77">
        <f>'PS 04 - PS 04 Systém kont...'!F37</f>
        <v>0</v>
      </c>
      <c r="BT56" s="73" t="s">
        <v>73</v>
      </c>
      <c r="BV56" s="73" t="s">
        <v>67</v>
      </c>
      <c r="BW56" s="73" t="s">
        <v>77</v>
      </c>
      <c r="BX56" s="73" t="s">
        <v>4</v>
      </c>
      <c r="CL56" s="73" t="s">
        <v>1</v>
      </c>
      <c r="CM56" s="73" t="s">
        <v>65</v>
      </c>
    </row>
    <row r="57" spans="1:91" s="1" customFormat="1" ht="30" customHeight="1">
      <c r="B57" s="26"/>
      <c r="AR57" s="26"/>
    </row>
    <row r="58" spans="1:91" s="1" customFormat="1" ht="6.95" customHeight="1"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26"/>
    </row>
  </sheetData>
  <mergeCells count="46">
    <mergeCell ref="AN56:AP56"/>
    <mergeCell ref="AG56:AM56"/>
    <mergeCell ref="D56:H56"/>
    <mergeCell ref="J56:AF56"/>
    <mergeCell ref="AG54:AM54"/>
    <mergeCell ref="AN54:AP54"/>
    <mergeCell ref="AG52:AM52"/>
    <mergeCell ref="AN52:AP52"/>
    <mergeCell ref="AN55:AP55"/>
    <mergeCell ref="AG55:AM55"/>
    <mergeCell ref="D55:H55"/>
    <mergeCell ref="J55:AF55"/>
    <mergeCell ref="L30:P30"/>
    <mergeCell ref="L31:P31"/>
    <mergeCell ref="L32:P32"/>
    <mergeCell ref="L33:P33"/>
    <mergeCell ref="C52:G52"/>
    <mergeCell ref="I52:AF52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55" location="'PS 03 - PS 03 Prevádzkový...'!C2" display="/"/>
    <hyperlink ref="A56" location="'PS 04 - PS 04 Systém kont...'!C2" display="/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92"/>
  <sheetViews>
    <sheetView showGridLines="0" topLeftCell="A179" workbookViewId="0">
      <selection activeCell="J12" sqref="J12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8.6640625" customWidth="1"/>
    <col min="8" max="8" width="11.1640625" customWidth="1"/>
    <col min="9" max="9" width="14.1640625" style="78" customWidth="1"/>
    <col min="10" max="10" width="23.5" customWidth="1"/>
    <col min="11" max="11" width="15.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174" t="s">
        <v>5</v>
      </c>
      <c r="M2" s="175"/>
      <c r="N2" s="175"/>
      <c r="O2" s="175"/>
      <c r="P2" s="175"/>
      <c r="Q2" s="175"/>
      <c r="R2" s="175"/>
      <c r="S2" s="175"/>
      <c r="T2" s="175"/>
      <c r="U2" s="175"/>
      <c r="V2" s="175"/>
      <c r="AT2" s="12" t="s">
        <v>74</v>
      </c>
    </row>
    <row r="3" spans="2:46" ht="6.95" customHeight="1">
      <c r="B3" s="13"/>
      <c r="C3" s="14"/>
      <c r="D3" s="14"/>
      <c r="E3" s="14"/>
      <c r="F3" s="14"/>
      <c r="G3" s="14"/>
      <c r="H3" s="14"/>
      <c r="I3" s="79"/>
      <c r="J3" s="14"/>
      <c r="K3" s="14"/>
      <c r="L3" s="15"/>
      <c r="AT3" s="12" t="s">
        <v>65</v>
      </c>
    </row>
    <row r="4" spans="2:46" ht="24.95" customHeight="1">
      <c r="B4" s="15"/>
      <c r="D4" s="16" t="s">
        <v>78</v>
      </c>
      <c r="L4" s="15"/>
      <c r="M4" s="17" t="s">
        <v>9</v>
      </c>
      <c r="AT4" s="12" t="s">
        <v>3</v>
      </c>
    </row>
    <row r="5" spans="2:46" ht="6.95" customHeight="1">
      <c r="B5" s="15"/>
      <c r="L5" s="15"/>
    </row>
    <row r="6" spans="2:46" ht="12" customHeight="1">
      <c r="B6" s="15"/>
      <c r="D6" s="21" t="s">
        <v>15</v>
      </c>
      <c r="L6" s="15"/>
    </row>
    <row r="7" spans="2:46" ht="16.5" customHeight="1">
      <c r="B7" s="15"/>
      <c r="E7" s="202" t="str">
        <f>'Rekapitulácia stavby'!K6</f>
        <v>Náhrada plynového kotla - LEVMILK</v>
      </c>
      <c r="F7" s="203"/>
      <c r="G7" s="203"/>
      <c r="H7" s="203"/>
      <c r="L7" s="15"/>
    </row>
    <row r="8" spans="2:46" s="1" customFormat="1" ht="12" customHeight="1">
      <c r="B8" s="26"/>
      <c r="D8" s="21" t="s">
        <v>79</v>
      </c>
      <c r="I8" s="80"/>
      <c r="L8" s="26"/>
    </row>
    <row r="9" spans="2:46" s="1" customFormat="1" ht="36.950000000000003" customHeight="1">
      <c r="B9" s="26"/>
      <c r="E9" s="182" t="s">
        <v>80</v>
      </c>
      <c r="F9" s="181"/>
      <c r="G9" s="181"/>
      <c r="H9" s="181"/>
      <c r="I9" s="80"/>
      <c r="L9" s="26"/>
    </row>
    <row r="10" spans="2:46" s="1" customFormat="1" ht="11.25">
      <c r="B10" s="26"/>
      <c r="I10" s="80"/>
      <c r="L10" s="26"/>
    </row>
    <row r="11" spans="2:46" s="1" customFormat="1" ht="12" customHeight="1">
      <c r="B11" s="26"/>
      <c r="D11" s="21" t="s">
        <v>17</v>
      </c>
      <c r="F11" s="12" t="s">
        <v>1</v>
      </c>
      <c r="I11" s="81" t="s">
        <v>18</v>
      </c>
      <c r="J11" s="12" t="s">
        <v>1</v>
      </c>
      <c r="L11" s="26"/>
    </row>
    <row r="12" spans="2:46" s="1" customFormat="1" ht="12" customHeight="1">
      <c r="B12" s="26"/>
      <c r="D12" s="21" t="s">
        <v>19</v>
      </c>
      <c r="F12" s="12" t="s">
        <v>20</v>
      </c>
      <c r="I12" s="81" t="s">
        <v>21</v>
      </c>
      <c r="J12" s="42"/>
      <c r="L12" s="26"/>
    </row>
    <row r="13" spans="2:46" s="1" customFormat="1" ht="10.9" customHeight="1">
      <c r="B13" s="26"/>
      <c r="I13" s="80"/>
      <c r="L13" s="26"/>
    </row>
    <row r="14" spans="2:46" s="1" customFormat="1" ht="12" customHeight="1">
      <c r="B14" s="26"/>
      <c r="D14" s="21" t="s">
        <v>22</v>
      </c>
      <c r="I14" s="81" t="s">
        <v>23</v>
      </c>
      <c r="J14" s="12" t="str">
        <f>IF('Rekapitulácia stavby'!AN10="","",'Rekapitulácia stavby'!AN10)</f>
        <v/>
      </c>
      <c r="L14" s="26"/>
    </row>
    <row r="15" spans="2:46" s="1" customFormat="1" ht="18" customHeight="1">
      <c r="B15" s="26"/>
      <c r="E15" s="12" t="str">
        <f>IF('Rekapitulácia stavby'!E11="","",'Rekapitulácia stavby'!E11)</f>
        <v xml:space="preserve"> </v>
      </c>
      <c r="I15" s="81" t="s">
        <v>24</v>
      </c>
      <c r="J15" s="12" t="str">
        <f>IF('Rekapitulácia stavby'!AN11="","",'Rekapitulácia stavby'!AN11)</f>
        <v/>
      </c>
      <c r="L15" s="26"/>
    </row>
    <row r="16" spans="2:46" s="1" customFormat="1" ht="6.95" customHeight="1">
      <c r="B16" s="26"/>
      <c r="I16" s="80"/>
      <c r="L16" s="26"/>
    </row>
    <row r="17" spans="2:12" s="1" customFormat="1" ht="12" customHeight="1">
      <c r="B17" s="26"/>
      <c r="D17" s="21" t="s">
        <v>25</v>
      </c>
      <c r="I17" s="81" t="s">
        <v>23</v>
      </c>
      <c r="J17" s="22" t="str">
        <f>'Rekapitulácia stavby'!AN13</f>
        <v>Vyplň údaj</v>
      </c>
      <c r="L17" s="26"/>
    </row>
    <row r="18" spans="2:12" s="1" customFormat="1" ht="18" customHeight="1">
      <c r="B18" s="26"/>
      <c r="E18" s="204" t="str">
        <f>'Rekapitulácia stavby'!E14</f>
        <v>Vyplň údaj</v>
      </c>
      <c r="F18" s="185"/>
      <c r="G18" s="185"/>
      <c r="H18" s="185"/>
      <c r="I18" s="81" t="s">
        <v>24</v>
      </c>
      <c r="J18" s="22" t="str">
        <f>'Rekapitulácia stavby'!AN14</f>
        <v>Vyplň údaj</v>
      </c>
      <c r="L18" s="26"/>
    </row>
    <row r="19" spans="2:12" s="1" customFormat="1" ht="6.95" customHeight="1">
      <c r="B19" s="26"/>
      <c r="I19" s="80"/>
      <c r="L19" s="26"/>
    </row>
    <row r="20" spans="2:12" s="1" customFormat="1" ht="12" customHeight="1">
      <c r="B20" s="26"/>
      <c r="D20" s="21" t="s">
        <v>27</v>
      </c>
      <c r="I20" s="81" t="s">
        <v>23</v>
      </c>
      <c r="J20" s="12" t="str">
        <f>IF('Rekapitulácia stavby'!AN16="","",'Rekapitulácia stavby'!AN16)</f>
        <v/>
      </c>
      <c r="L20" s="26"/>
    </row>
    <row r="21" spans="2:12" s="1" customFormat="1" ht="18" customHeight="1">
      <c r="B21" s="26"/>
      <c r="E21" s="12" t="str">
        <f>IF('Rekapitulácia stavby'!E17="","",'Rekapitulácia stavby'!E17)</f>
        <v xml:space="preserve"> </v>
      </c>
      <c r="I21" s="81" t="s">
        <v>24</v>
      </c>
      <c r="J21" s="12" t="str">
        <f>IF('Rekapitulácia stavby'!AN17="","",'Rekapitulácia stavby'!AN17)</f>
        <v/>
      </c>
      <c r="L21" s="26"/>
    </row>
    <row r="22" spans="2:12" s="1" customFormat="1" ht="6.95" customHeight="1">
      <c r="B22" s="26"/>
      <c r="I22" s="80"/>
      <c r="L22" s="26"/>
    </row>
    <row r="23" spans="2:12" s="1" customFormat="1" ht="12" customHeight="1">
      <c r="B23" s="26"/>
      <c r="D23" s="21" t="s">
        <v>29</v>
      </c>
      <c r="I23" s="81" t="s">
        <v>23</v>
      </c>
      <c r="J23" s="12" t="str">
        <f>IF('Rekapitulácia stavby'!AN19="","",'Rekapitulácia stavby'!AN19)</f>
        <v/>
      </c>
      <c r="L23" s="26"/>
    </row>
    <row r="24" spans="2:12" s="1" customFormat="1" ht="18" customHeight="1">
      <c r="B24" s="26"/>
      <c r="E24" s="12" t="str">
        <f>IF('Rekapitulácia stavby'!E20="","",'Rekapitulácia stavby'!E20)</f>
        <v xml:space="preserve"> </v>
      </c>
      <c r="I24" s="81" t="s">
        <v>24</v>
      </c>
      <c r="J24" s="12" t="str">
        <f>IF('Rekapitulácia stavby'!AN20="","",'Rekapitulácia stavby'!AN20)</f>
        <v/>
      </c>
      <c r="L24" s="26"/>
    </row>
    <row r="25" spans="2:12" s="1" customFormat="1" ht="6.95" customHeight="1">
      <c r="B25" s="26"/>
      <c r="I25" s="80"/>
      <c r="L25" s="26"/>
    </row>
    <row r="26" spans="2:12" s="1" customFormat="1" ht="12" customHeight="1">
      <c r="B26" s="26"/>
      <c r="D26" s="21" t="s">
        <v>30</v>
      </c>
      <c r="I26" s="80"/>
      <c r="L26" s="26"/>
    </row>
    <row r="27" spans="2:12" s="6" customFormat="1" ht="16.5" customHeight="1">
      <c r="B27" s="82"/>
      <c r="E27" s="189" t="s">
        <v>1</v>
      </c>
      <c r="F27" s="189"/>
      <c r="G27" s="189"/>
      <c r="H27" s="189"/>
      <c r="I27" s="83"/>
      <c r="L27" s="82"/>
    </row>
    <row r="28" spans="2:12" s="1" customFormat="1" ht="6.95" customHeight="1">
      <c r="B28" s="26"/>
      <c r="I28" s="80"/>
      <c r="L28" s="26"/>
    </row>
    <row r="29" spans="2:12" s="1" customFormat="1" ht="6.95" customHeight="1">
      <c r="B29" s="26"/>
      <c r="D29" s="43"/>
      <c r="E29" s="43"/>
      <c r="F29" s="43"/>
      <c r="G29" s="43"/>
      <c r="H29" s="43"/>
      <c r="I29" s="84"/>
      <c r="J29" s="43"/>
      <c r="K29" s="43"/>
      <c r="L29" s="26"/>
    </row>
    <row r="30" spans="2:12" s="1" customFormat="1" ht="25.35" customHeight="1">
      <c r="B30" s="26"/>
      <c r="D30" s="85" t="s">
        <v>31</v>
      </c>
      <c r="I30" s="80"/>
      <c r="J30" s="56">
        <f>ROUND(J85, 2)</f>
        <v>0</v>
      </c>
      <c r="L30" s="26"/>
    </row>
    <row r="31" spans="2:12" s="1" customFormat="1" ht="6.95" customHeight="1">
      <c r="B31" s="26"/>
      <c r="D31" s="43"/>
      <c r="E31" s="43"/>
      <c r="F31" s="43"/>
      <c r="G31" s="43"/>
      <c r="H31" s="43"/>
      <c r="I31" s="84"/>
      <c r="J31" s="43"/>
      <c r="K31" s="43"/>
      <c r="L31" s="26"/>
    </row>
    <row r="32" spans="2:12" s="1" customFormat="1" ht="14.45" customHeight="1">
      <c r="B32" s="26"/>
      <c r="F32" s="29" t="s">
        <v>33</v>
      </c>
      <c r="I32" s="86" t="s">
        <v>32</v>
      </c>
      <c r="J32" s="29" t="s">
        <v>34</v>
      </c>
      <c r="L32" s="26"/>
    </row>
    <row r="33" spans="2:12" s="1" customFormat="1" ht="14.45" customHeight="1">
      <c r="B33" s="26"/>
      <c r="D33" s="21" t="s">
        <v>35</v>
      </c>
      <c r="E33" s="21" t="s">
        <v>36</v>
      </c>
      <c r="F33" s="87">
        <f>ROUND((SUM(BE85:BE191)),  2)</f>
        <v>0</v>
      </c>
      <c r="I33" s="88">
        <v>0.2</v>
      </c>
      <c r="J33" s="87">
        <f>ROUND(((SUM(BE85:BE191))*I33),  2)</f>
        <v>0</v>
      </c>
      <c r="L33" s="26"/>
    </row>
    <row r="34" spans="2:12" s="1" customFormat="1" ht="14.45" customHeight="1">
      <c r="B34" s="26"/>
      <c r="E34" s="21" t="s">
        <v>37</v>
      </c>
      <c r="F34" s="87">
        <f>ROUND((SUM(BF85:BF191)),  2)</f>
        <v>0</v>
      </c>
      <c r="I34" s="88">
        <v>0.2</v>
      </c>
      <c r="J34" s="87">
        <f>ROUND(((SUM(BF85:BF191))*I34),  2)</f>
        <v>0</v>
      </c>
      <c r="L34" s="26"/>
    </row>
    <row r="35" spans="2:12" s="1" customFormat="1" ht="14.45" hidden="1" customHeight="1">
      <c r="B35" s="26"/>
      <c r="E35" s="21" t="s">
        <v>38</v>
      </c>
      <c r="F35" s="87">
        <f>ROUND((SUM(BG85:BG191)),  2)</f>
        <v>0</v>
      </c>
      <c r="I35" s="88">
        <v>0.2</v>
      </c>
      <c r="J35" s="87">
        <f>0</f>
        <v>0</v>
      </c>
      <c r="L35" s="26"/>
    </row>
    <row r="36" spans="2:12" s="1" customFormat="1" ht="14.45" hidden="1" customHeight="1">
      <c r="B36" s="26"/>
      <c r="E36" s="21" t="s">
        <v>39</v>
      </c>
      <c r="F36" s="87">
        <f>ROUND((SUM(BH85:BH191)),  2)</f>
        <v>0</v>
      </c>
      <c r="I36" s="88">
        <v>0.2</v>
      </c>
      <c r="J36" s="87">
        <f>0</f>
        <v>0</v>
      </c>
      <c r="L36" s="26"/>
    </row>
    <row r="37" spans="2:12" s="1" customFormat="1" ht="14.45" hidden="1" customHeight="1">
      <c r="B37" s="26"/>
      <c r="E37" s="21" t="s">
        <v>40</v>
      </c>
      <c r="F37" s="87">
        <f>ROUND((SUM(BI85:BI191)),  2)</f>
        <v>0</v>
      </c>
      <c r="I37" s="88">
        <v>0</v>
      </c>
      <c r="J37" s="87">
        <f>0</f>
        <v>0</v>
      </c>
      <c r="L37" s="26"/>
    </row>
    <row r="38" spans="2:12" s="1" customFormat="1" ht="6.95" customHeight="1">
      <c r="B38" s="26"/>
      <c r="I38" s="80"/>
      <c r="L38" s="26"/>
    </row>
    <row r="39" spans="2:12" s="1" customFormat="1" ht="25.35" customHeight="1">
      <c r="B39" s="26"/>
      <c r="C39" s="89"/>
      <c r="D39" s="90" t="s">
        <v>41</v>
      </c>
      <c r="E39" s="47"/>
      <c r="F39" s="47"/>
      <c r="G39" s="91" t="s">
        <v>42</v>
      </c>
      <c r="H39" s="92" t="s">
        <v>43</v>
      </c>
      <c r="I39" s="93"/>
      <c r="J39" s="94">
        <f>SUM(J30:J37)</f>
        <v>0</v>
      </c>
      <c r="K39" s="95"/>
      <c r="L39" s="26"/>
    </row>
    <row r="40" spans="2:12" s="1" customFormat="1" ht="14.45" customHeight="1">
      <c r="B40" s="35"/>
      <c r="C40" s="36"/>
      <c r="D40" s="36"/>
      <c r="E40" s="36"/>
      <c r="F40" s="36"/>
      <c r="G40" s="36"/>
      <c r="H40" s="36"/>
      <c r="I40" s="96"/>
      <c r="J40" s="36"/>
      <c r="K40" s="36"/>
      <c r="L40" s="26"/>
    </row>
    <row r="44" spans="2:12" s="1" customFormat="1" ht="6.95" customHeight="1">
      <c r="B44" s="37"/>
      <c r="C44" s="38"/>
      <c r="D44" s="38"/>
      <c r="E44" s="38"/>
      <c r="F44" s="38"/>
      <c r="G44" s="38"/>
      <c r="H44" s="38"/>
      <c r="I44" s="97"/>
      <c r="J44" s="38"/>
      <c r="K44" s="38"/>
      <c r="L44" s="26"/>
    </row>
    <row r="45" spans="2:12" s="1" customFormat="1" ht="24.95" customHeight="1">
      <c r="B45" s="26"/>
      <c r="C45" s="16" t="s">
        <v>81</v>
      </c>
      <c r="I45" s="80"/>
      <c r="L45" s="26"/>
    </row>
    <row r="46" spans="2:12" s="1" customFormat="1" ht="6.95" customHeight="1">
      <c r="B46" s="26"/>
      <c r="I46" s="80"/>
      <c r="L46" s="26"/>
    </row>
    <row r="47" spans="2:12" s="1" customFormat="1" ht="12" customHeight="1">
      <c r="B47" s="26"/>
      <c r="C47" s="21" t="s">
        <v>15</v>
      </c>
      <c r="I47" s="80"/>
      <c r="L47" s="26"/>
    </row>
    <row r="48" spans="2:12" s="1" customFormat="1" ht="16.5" customHeight="1">
      <c r="B48" s="26"/>
      <c r="E48" s="202" t="str">
        <f>E7</f>
        <v>Náhrada plynového kotla - LEVMILK</v>
      </c>
      <c r="F48" s="203"/>
      <c r="G48" s="203"/>
      <c r="H48" s="203"/>
      <c r="I48" s="80"/>
      <c r="L48" s="26"/>
    </row>
    <row r="49" spans="2:47" s="1" customFormat="1" ht="12" customHeight="1">
      <c r="B49" s="26"/>
      <c r="C49" s="21" t="s">
        <v>79</v>
      </c>
      <c r="I49" s="80"/>
      <c r="L49" s="26"/>
    </row>
    <row r="50" spans="2:47" s="1" customFormat="1" ht="16.5" customHeight="1">
      <c r="B50" s="26"/>
      <c r="E50" s="182" t="str">
        <f>E9</f>
        <v>PS 03 - PS 03 Prevádzkový silnoprúd</v>
      </c>
      <c r="F50" s="181"/>
      <c r="G50" s="181"/>
      <c r="H50" s="181"/>
      <c r="I50" s="80"/>
      <c r="L50" s="26"/>
    </row>
    <row r="51" spans="2:47" s="1" customFormat="1" ht="6.95" customHeight="1">
      <c r="B51" s="26"/>
      <c r="I51" s="80"/>
      <c r="L51" s="26"/>
    </row>
    <row r="52" spans="2:47" s="1" customFormat="1" ht="12" customHeight="1">
      <c r="B52" s="26"/>
      <c r="C52" s="21" t="s">
        <v>19</v>
      </c>
      <c r="F52" s="12" t="str">
        <f>F12</f>
        <v xml:space="preserve"> </v>
      </c>
      <c r="I52" s="81" t="s">
        <v>21</v>
      </c>
      <c r="J52" s="42" t="str">
        <f>IF(J12="","",J12)</f>
        <v/>
      </c>
      <c r="L52" s="26"/>
    </row>
    <row r="53" spans="2:47" s="1" customFormat="1" ht="6.95" customHeight="1">
      <c r="B53" s="26"/>
      <c r="I53" s="80"/>
      <c r="L53" s="26"/>
    </row>
    <row r="54" spans="2:47" s="1" customFormat="1" ht="13.7" customHeight="1">
      <c r="B54" s="26"/>
      <c r="C54" s="21" t="s">
        <v>22</v>
      </c>
      <c r="F54" s="12" t="str">
        <f>E15</f>
        <v xml:space="preserve"> </v>
      </c>
      <c r="I54" s="81" t="s">
        <v>27</v>
      </c>
      <c r="J54" s="24" t="str">
        <f>E21</f>
        <v xml:space="preserve"> </v>
      </c>
      <c r="L54" s="26"/>
    </row>
    <row r="55" spans="2:47" s="1" customFormat="1" ht="13.7" customHeight="1">
      <c r="B55" s="26"/>
      <c r="C55" s="21" t="s">
        <v>25</v>
      </c>
      <c r="F55" s="12" t="str">
        <f>IF(E18="","",E18)</f>
        <v>Vyplň údaj</v>
      </c>
      <c r="I55" s="81" t="s">
        <v>29</v>
      </c>
      <c r="J55" s="24" t="str">
        <f>E24</f>
        <v xml:space="preserve"> </v>
      </c>
      <c r="L55" s="26"/>
    </row>
    <row r="56" spans="2:47" s="1" customFormat="1" ht="10.35" customHeight="1">
      <c r="B56" s="26"/>
      <c r="I56" s="80"/>
      <c r="L56" s="26"/>
    </row>
    <row r="57" spans="2:47" s="1" customFormat="1" ht="29.25" customHeight="1">
      <c r="B57" s="26"/>
      <c r="C57" s="98" t="s">
        <v>82</v>
      </c>
      <c r="D57" s="89"/>
      <c r="E57" s="89"/>
      <c r="F57" s="89"/>
      <c r="G57" s="89"/>
      <c r="H57" s="89"/>
      <c r="I57" s="99"/>
      <c r="J57" s="100" t="s">
        <v>83</v>
      </c>
      <c r="K57" s="89"/>
      <c r="L57" s="26"/>
    </row>
    <row r="58" spans="2:47" s="1" customFormat="1" ht="10.35" customHeight="1">
      <c r="B58" s="26"/>
      <c r="I58" s="80"/>
      <c r="L58" s="26"/>
    </row>
    <row r="59" spans="2:47" s="1" customFormat="1" ht="22.9" customHeight="1">
      <c r="B59" s="26"/>
      <c r="C59" s="101" t="s">
        <v>84</v>
      </c>
      <c r="I59" s="80"/>
      <c r="J59" s="56">
        <f>J85</f>
        <v>0</v>
      </c>
      <c r="L59" s="26"/>
      <c r="AU59" s="12" t="s">
        <v>85</v>
      </c>
    </row>
    <row r="60" spans="2:47" s="7" customFormat="1" ht="24.95" customHeight="1">
      <c r="B60" s="102"/>
      <c r="D60" s="103" t="s">
        <v>86</v>
      </c>
      <c r="E60" s="104"/>
      <c r="F60" s="104"/>
      <c r="G60" s="104"/>
      <c r="H60" s="104"/>
      <c r="I60" s="105"/>
      <c r="J60" s="106">
        <f>J86</f>
        <v>0</v>
      </c>
      <c r="L60" s="102"/>
    </row>
    <row r="61" spans="2:47" s="8" customFormat="1" ht="19.899999999999999" customHeight="1">
      <c r="B61" s="107"/>
      <c r="D61" s="108" t="s">
        <v>87</v>
      </c>
      <c r="E61" s="109"/>
      <c r="F61" s="109"/>
      <c r="G61" s="109"/>
      <c r="H61" s="109"/>
      <c r="I61" s="110"/>
      <c r="J61" s="111">
        <f>J87</f>
        <v>0</v>
      </c>
      <c r="L61" s="107"/>
    </row>
    <row r="62" spans="2:47" s="8" customFormat="1" ht="19.899999999999999" customHeight="1">
      <c r="B62" s="107"/>
      <c r="D62" s="108" t="s">
        <v>88</v>
      </c>
      <c r="E62" s="109"/>
      <c r="F62" s="109"/>
      <c r="G62" s="109"/>
      <c r="H62" s="109"/>
      <c r="I62" s="110"/>
      <c r="J62" s="111">
        <f>J92</f>
        <v>0</v>
      </c>
      <c r="L62" s="107"/>
    </row>
    <row r="63" spans="2:47" s="7" customFormat="1" ht="24.95" customHeight="1">
      <c r="B63" s="102"/>
      <c r="D63" s="103" t="s">
        <v>89</v>
      </c>
      <c r="E63" s="104"/>
      <c r="F63" s="104"/>
      <c r="G63" s="104"/>
      <c r="H63" s="104"/>
      <c r="I63" s="105"/>
      <c r="J63" s="106">
        <f>J97</f>
        <v>0</v>
      </c>
      <c r="L63" s="102"/>
    </row>
    <row r="64" spans="2:47" s="8" customFormat="1" ht="19.899999999999999" customHeight="1">
      <c r="B64" s="107"/>
      <c r="D64" s="108" t="s">
        <v>90</v>
      </c>
      <c r="E64" s="109"/>
      <c r="F64" s="109"/>
      <c r="G64" s="109"/>
      <c r="H64" s="109"/>
      <c r="I64" s="110"/>
      <c r="J64" s="111">
        <f>J98</f>
        <v>0</v>
      </c>
      <c r="L64" s="107"/>
    </row>
    <row r="65" spans="2:12" s="7" customFormat="1" ht="24.95" customHeight="1">
      <c r="B65" s="102"/>
      <c r="D65" s="103" t="s">
        <v>91</v>
      </c>
      <c r="E65" s="104"/>
      <c r="F65" s="104"/>
      <c r="G65" s="104"/>
      <c r="H65" s="104"/>
      <c r="I65" s="105"/>
      <c r="J65" s="106">
        <f>J186</f>
        <v>0</v>
      </c>
      <c r="L65" s="102"/>
    </row>
    <row r="66" spans="2:12" s="1" customFormat="1" ht="21.75" customHeight="1">
      <c r="B66" s="26"/>
      <c r="I66" s="80"/>
      <c r="L66" s="26"/>
    </row>
    <row r="67" spans="2:12" s="1" customFormat="1" ht="6.95" customHeight="1">
      <c r="B67" s="35"/>
      <c r="C67" s="36"/>
      <c r="D67" s="36"/>
      <c r="E67" s="36"/>
      <c r="F67" s="36"/>
      <c r="G67" s="36"/>
      <c r="H67" s="36"/>
      <c r="I67" s="96"/>
      <c r="J67" s="36"/>
      <c r="K67" s="36"/>
      <c r="L67" s="26"/>
    </row>
    <row r="71" spans="2:12" s="1" customFormat="1" ht="6.95" customHeight="1">
      <c r="B71" s="37"/>
      <c r="C71" s="38"/>
      <c r="D71" s="38"/>
      <c r="E71" s="38"/>
      <c r="F71" s="38"/>
      <c r="G71" s="38"/>
      <c r="H71" s="38"/>
      <c r="I71" s="97"/>
      <c r="J71" s="38"/>
      <c r="K71" s="38"/>
      <c r="L71" s="26"/>
    </row>
    <row r="72" spans="2:12" s="1" customFormat="1" ht="24.95" customHeight="1">
      <c r="B72" s="26"/>
      <c r="C72" s="16" t="s">
        <v>92</v>
      </c>
      <c r="I72" s="80"/>
      <c r="L72" s="26"/>
    </row>
    <row r="73" spans="2:12" s="1" customFormat="1" ht="6.95" customHeight="1">
      <c r="B73" s="26"/>
      <c r="I73" s="80"/>
      <c r="L73" s="26"/>
    </row>
    <row r="74" spans="2:12" s="1" customFormat="1" ht="12" customHeight="1">
      <c r="B74" s="26"/>
      <c r="C74" s="21" t="s">
        <v>15</v>
      </c>
      <c r="I74" s="80"/>
      <c r="L74" s="26"/>
    </row>
    <row r="75" spans="2:12" s="1" customFormat="1" ht="16.5" customHeight="1">
      <c r="B75" s="26"/>
      <c r="E75" s="202" t="str">
        <f>E7</f>
        <v>Náhrada plynového kotla - LEVMILK</v>
      </c>
      <c r="F75" s="203"/>
      <c r="G75" s="203"/>
      <c r="H75" s="203"/>
      <c r="I75" s="80"/>
      <c r="L75" s="26"/>
    </row>
    <row r="76" spans="2:12" s="1" customFormat="1" ht="12" customHeight="1">
      <c r="B76" s="26"/>
      <c r="C76" s="21" t="s">
        <v>79</v>
      </c>
      <c r="I76" s="80"/>
      <c r="L76" s="26"/>
    </row>
    <row r="77" spans="2:12" s="1" customFormat="1" ht="16.5" customHeight="1">
      <c r="B77" s="26"/>
      <c r="E77" s="182" t="str">
        <f>E9</f>
        <v>PS 03 - PS 03 Prevádzkový silnoprúd</v>
      </c>
      <c r="F77" s="181"/>
      <c r="G77" s="181"/>
      <c r="H77" s="181"/>
      <c r="I77" s="80"/>
      <c r="L77" s="26"/>
    </row>
    <row r="78" spans="2:12" s="1" customFormat="1" ht="6.95" customHeight="1">
      <c r="B78" s="26"/>
      <c r="I78" s="80"/>
      <c r="L78" s="26"/>
    </row>
    <row r="79" spans="2:12" s="1" customFormat="1" ht="12" customHeight="1">
      <c r="B79" s="26"/>
      <c r="C79" s="21" t="s">
        <v>19</v>
      </c>
      <c r="F79" s="12" t="str">
        <f>F12</f>
        <v xml:space="preserve"> </v>
      </c>
      <c r="I79" s="81" t="s">
        <v>21</v>
      </c>
      <c r="J79" s="42" t="str">
        <f>IF(J12="","",J12)</f>
        <v/>
      </c>
      <c r="L79" s="26"/>
    </row>
    <row r="80" spans="2:12" s="1" customFormat="1" ht="6.95" customHeight="1">
      <c r="B80" s="26"/>
      <c r="I80" s="80"/>
      <c r="L80" s="26"/>
    </row>
    <row r="81" spans="2:65" s="1" customFormat="1" ht="13.7" customHeight="1">
      <c r="B81" s="26"/>
      <c r="C81" s="21" t="s">
        <v>22</v>
      </c>
      <c r="F81" s="12" t="str">
        <f>E15</f>
        <v xml:space="preserve"> </v>
      </c>
      <c r="I81" s="81" t="s">
        <v>27</v>
      </c>
      <c r="J81" s="24" t="str">
        <f>E21</f>
        <v xml:space="preserve"> </v>
      </c>
      <c r="L81" s="26"/>
    </row>
    <row r="82" spans="2:65" s="1" customFormat="1" ht="13.7" customHeight="1">
      <c r="B82" s="26"/>
      <c r="C82" s="21" t="s">
        <v>25</v>
      </c>
      <c r="F82" s="12" t="str">
        <f>IF(E18="","",E18)</f>
        <v>Vyplň údaj</v>
      </c>
      <c r="I82" s="81" t="s">
        <v>29</v>
      </c>
      <c r="J82" s="24" t="str">
        <f>E24</f>
        <v xml:space="preserve"> </v>
      </c>
      <c r="L82" s="26"/>
    </row>
    <row r="83" spans="2:65" s="1" customFormat="1" ht="10.35" customHeight="1">
      <c r="B83" s="26"/>
      <c r="I83" s="80"/>
      <c r="L83" s="26"/>
    </row>
    <row r="84" spans="2:65" s="9" customFormat="1" ht="29.25" customHeight="1">
      <c r="B84" s="112"/>
      <c r="C84" s="113" t="s">
        <v>93</v>
      </c>
      <c r="D84" s="114" t="s">
        <v>50</v>
      </c>
      <c r="E84" s="114" t="s">
        <v>46</v>
      </c>
      <c r="F84" s="114" t="s">
        <v>47</v>
      </c>
      <c r="G84" s="114" t="s">
        <v>94</v>
      </c>
      <c r="H84" s="114" t="s">
        <v>95</v>
      </c>
      <c r="I84" s="115" t="s">
        <v>96</v>
      </c>
      <c r="J84" s="116" t="s">
        <v>83</v>
      </c>
      <c r="K84" s="117" t="s">
        <v>97</v>
      </c>
      <c r="L84" s="112"/>
      <c r="M84" s="49" t="s">
        <v>1</v>
      </c>
      <c r="N84" s="50" t="s">
        <v>35</v>
      </c>
      <c r="O84" s="50" t="s">
        <v>98</v>
      </c>
      <c r="P84" s="50" t="s">
        <v>99</v>
      </c>
      <c r="Q84" s="50" t="s">
        <v>100</v>
      </c>
      <c r="R84" s="50" t="s">
        <v>101</v>
      </c>
      <c r="S84" s="50" t="s">
        <v>102</v>
      </c>
      <c r="T84" s="51" t="s">
        <v>103</v>
      </c>
    </row>
    <row r="85" spans="2:65" s="1" customFormat="1" ht="22.9" customHeight="1">
      <c r="B85" s="26"/>
      <c r="C85" s="54" t="s">
        <v>84</v>
      </c>
      <c r="I85" s="80"/>
      <c r="J85" s="118">
        <f>BK85</f>
        <v>0</v>
      </c>
      <c r="L85" s="26"/>
      <c r="M85" s="52"/>
      <c r="N85" s="43"/>
      <c r="O85" s="43"/>
      <c r="P85" s="119">
        <f>P86+P97+P186</f>
        <v>0</v>
      </c>
      <c r="Q85" s="43"/>
      <c r="R85" s="119">
        <f>R86+R97+R186</f>
        <v>1.9348100000000001</v>
      </c>
      <c r="S85" s="43"/>
      <c r="T85" s="120">
        <f>T86+T97+T186</f>
        <v>0</v>
      </c>
      <c r="AT85" s="12" t="s">
        <v>64</v>
      </c>
      <c r="AU85" s="12" t="s">
        <v>85</v>
      </c>
      <c r="BK85" s="121">
        <f>BK86+BK97+BK186</f>
        <v>0</v>
      </c>
    </row>
    <row r="86" spans="2:65" s="10" customFormat="1" ht="25.9" customHeight="1">
      <c r="B86" s="122"/>
      <c r="D86" s="123" t="s">
        <v>64</v>
      </c>
      <c r="E86" s="124" t="s">
        <v>104</v>
      </c>
      <c r="F86" s="124" t="s">
        <v>105</v>
      </c>
      <c r="I86" s="125"/>
      <c r="J86" s="126">
        <f>BK86</f>
        <v>0</v>
      </c>
      <c r="L86" s="122"/>
      <c r="M86" s="127"/>
      <c r="N86" s="128"/>
      <c r="O86" s="128"/>
      <c r="P86" s="129">
        <f>P87+P92</f>
        <v>0</v>
      </c>
      <c r="Q86" s="128"/>
      <c r="R86" s="129">
        <f>R87+R92</f>
        <v>3.4050000000000004E-2</v>
      </c>
      <c r="S86" s="128"/>
      <c r="T86" s="130">
        <f>T87+T92</f>
        <v>0</v>
      </c>
      <c r="AR86" s="123" t="s">
        <v>106</v>
      </c>
      <c r="AT86" s="131" t="s">
        <v>64</v>
      </c>
      <c r="AU86" s="131" t="s">
        <v>65</v>
      </c>
      <c r="AY86" s="123" t="s">
        <v>107</v>
      </c>
      <c r="BK86" s="132">
        <f>BK87+BK92</f>
        <v>0</v>
      </c>
    </row>
    <row r="87" spans="2:65" s="10" customFormat="1" ht="22.9" customHeight="1">
      <c r="B87" s="122"/>
      <c r="D87" s="123" t="s">
        <v>64</v>
      </c>
      <c r="E87" s="133" t="s">
        <v>108</v>
      </c>
      <c r="F87" s="133" t="s">
        <v>109</v>
      </c>
      <c r="I87" s="125"/>
      <c r="J87" s="134">
        <f>BK87</f>
        <v>0</v>
      </c>
      <c r="L87" s="122"/>
      <c r="M87" s="127"/>
      <c r="N87" s="128"/>
      <c r="O87" s="128"/>
      <c r="P87" s="129">
        <f>SUM(P88:P91)</f>
        <v>0</v>
      </c>
      <c r="Q87" s="128"/>
      <c r="R87" s="129">
        <f>SUM(R88:R91)</f>
        <v>3.2500000000000001E-2</v>
      </c>
      <c r="S87" s="128"/>
      <c r="T87" s="130">
        <f>SUM(T88:T91)</f>
        <v>0</v>
      </c>
      <c r="AR87" s="123" t="s">
        <v>106</v>
      </c>
      <c r="AT87" s="131" t="s">
        <v>64</v>
      </c>
      <c r="AU87" s="131" t="s">
        <v>73</v>
      </c>
      <c r="AY87" s="123" t="s">
        <v>107</v>
      </c>
      <c r="BK87" s="132">
        <f>SUM(BK88:BK91)</f>
        <v>0</v>
      </c>
    </row>
    <row r="88" spans="2:65" s="1" customFormat="1" ht="16.5" customHeight="1">
      <c r="B88" s="135"/>
      <c r="C88" s="136" t="s">
        <v>73</v>
      </c>
      <c r="D88" s="136" t="s">
        <v>110</v>
      </c>
      <c r="E88" s="137" t="s">
        <v>111</v>
      </c>
      <c r="F88" s="138" t="s">
        <v>112</v>
      </c>
      <c r="G88" s="139" t="s">
        <v>113</v>
      </c>
      <c r="H88" s="140">
        <v>50</v>
      </c>
      <c r="I88" s="141"/>
      <c r="J88" s="142">
        <f>ROUND(I88*H88,2)</f>
        <v>0</v>
      </c>
      <c r="K88" s="138" t="s">
        <v>1</v>
      </c>
      <c r="L88" s="26"/>
      <c r="M88" s="143" t="s">
        <v>1</v>
      </c>
      <c r="N88" s="144" t="s">
        <v>37</v>
      </c>
      <c r="O88" s="45"/>
      <c r="P88" s="145">
        <f>O88*H88</f>
        <v>0</v>
      </c>
      <c r="Q88" s="145">
        <v>5.0000000000000002E-5</v>
      </c>
      <c r="R88" s="145">
        <f>Q88*H88</f>
        <v>2.5000000000000001E-3</v>
      </c>
      <c r="S88" s="145">
        <v>0</v>
      </c>
      <c r="T88" s="146">
        <f>S88*H88</f>
        <v>0</v>
      </c>
      <c r="AR88" s="12" t="s">
        <v>114</v>
      </c>
      <c r="AT88" s="12" t="s">
        <v>110</v>
      </c>
      <c r="AU88" s="12" t="s">
        <v>106</v>
      </c>
      <c r="AY88" s="12" t="s">
        <v>107</v>
      </c>
      <c r="BE88" s="147">
        <f>IF(N88="základná",J88,0)</f>
        <v>0</v>
      </c>
      <c r="BF88" s="147">
        <f>IF(N88="znížená",J88,0)</f>
        <v>0</v>
      </c>
      <c r="BG88" s="147">
        <f>IF(N88="zákl. prenesená",J88,0)</f>
        <v>0</v>
      </c>
      <c r="BH88" s="147">
        <f>IF(N88="zníž. prenesená",J88,0)</f>
        <v>0</v>
      </c>
      <c r="BI88" s="147">
        <f>IF(N88="nulová",J88,0)</f>
        <v>0</v>
      </c>
      <c r="BJ88" s="12" t="s">
        <v>106</v>
      </c>
      <c r="BK88" s="147">
        <f>ROUND(I88*H88,2)</f>
        <v>0</v>
      </c>
      <c r="BL88" s="12" t="s">
        <v>114</v>
      </c>
      <c r="BM88" s="12" t="s">
        <v>115</v>
      </c>
    </row>
    <row r="89" spans="2:65" s="1" customFormat="1" ht="16.5" customHeight="1">
      <c r="B89" s="135"/>
      <c r="C89" s="136" t="s">
        <v>106</v>
      </c>
      <c r="D89" s="136" t="s">
        <v>110</v>
      </c>
      <c r="E89" s="137" t="s">
        <v>116</v>
      </c>
      <c r="F89" s="138" t="s">
        <v>117</v>
      </c>
      <c r="G89" s="139" t="s">
        <v>113</v>
      </c>
      <c r="H89" s="140">
        <v>50</v>
      </c>
      <c r="I89" s="141"/>
      <c r="J89" s="142">
        <f>ROUND(I89*H89,2)</f>
        <v>0</v>
      </c>
      <c r="K89" s="138" t="s">
        <v>1</v>
      </c>
      <c r="L89" s="26"/>
      <c r="M89" s="143" t="s">
        <v>1</v>
      </c>
      <c r="N89" s="144" t="s">
        <v>37</v>
      </c>
      <c r="O89" s="45"/>
      <c r="P89" s="145">
        <f>O89*H89</f>
        <v>0</v>
      </c>
      <c r="Q89" s="145">
        <v>5.0000000000000002E-5</v>
      </c>
      <c r="R89" s="145">
        <f>Q89*H89</f>
        <v>2.5000000000000001E-3</v>
      </c>
      <c r="S89" s="145">
        <v>0</v>
      </c>
      <c r="T89" s="146">
        <f>S89*H89</f>
        <v>0</v>
      </c>
      <c r="AR89" s="12" t="s">
        <v>114</v>
      </c>
      <c r="AT89" s="12" t="s">
        <v>110</v>
      </c>
      <c r="AU89" s="12" t="s">
        <v>106</v>
      </c>
      <c r="AY89" s="12" t="s">
        <v>107</v>
      </c>
      <c r="BE89" s="147">
        <f>IF(N89="základná",J89,0)</f>
        <v>0</v>
      </c>
      <c r="BF89" s="147">
        <f>IF(N89="znížená",J89,0)</f>
        <v>0</v>
      </c>
      <c r="BG89" s="147">
        <f>IF(N89="zákl. prenesená",J89,0)</f>
        <v>0</v>
      </c>
      <c r="BH89" s="147">
        <f>IF(N89="zníž. prenesená",J89,0)</f>
        <v>0</v>
      </c>
      <c r="BI89" s="147">
        <f>IF(N89="nulová",J89,0)</f>
        <v>0</v>
      </c>
      <c r="BJ89" s="12" t="s">
        <v>106</v>
      </c>
      <c r="BK89" s="147">
        <f>ROUND(I89*H89,2)</f>
        <v>0</v>
      </c>
      <c r="BL89" s="12" t="s">
        <v>114</v>
      </c>
      <c r="BM89" s="12" t="s">
        <v>118</v>
      </c>
    </row>
    <row r="90" spans="2:65" s="1" customFormat="1" ht="16.5" customHeight="1">
      <c r="B90" s="135"/>
      <c r="C90" s="136" t="s">
        <v>119</v>
      </c>
      <c r="D90" s="136" t="s">
        <v>110</v>
      </c>
      <c r="E90" s="137" t="s">
        <v>120</v>
      </c>
      <c r="F90" s="138" t="s">
        <v>121</v>
      </c>
      <c r="G90" s="139" t="s">
        <v>113</v>
      </c>
      <c r="H90" s="140">
        <v>50</v>
      </c>
      <c r="I90" s="141"/>
      <c r="J90" s="142">
        <f>ROUND(I90*H90,2)</f>
        <v>0</v>
      </c>
      <c r="K90" s="138" t="s">
        <v>1</v>
      </c>
      <c r="L90" s="26"/>
      <c r="M90" s="143" t="s">
        <v>1</v>
      </c>
      <c r="N90" s="144" t="s">
        <v>37</v>
      </c>
      <c r="O90" s="45"/>
      <c r="P90" s="145">
        <f>O90*H90</f>
        <v>0</v>
      </c>
      <c r="Q90" s="145">
        <v>5.0000000000000002E-5</v>
      </c>
      <c r="R90" s="145">
        <f>Q90*H90</f>
        <v>2.5000000000000001E-3</v>
      </c>
      <c r="S90" s="145">
        <v>0</v>
      </c>
      <c r="T90" s="146">
        <f>S90*H90</f>
        <v>0</v>
      </c>
      <c r="AR90" s="12" t="s">
        <v>114</v>
      </c>
      <c r="AT90" s="12" t="s">
        <v>110</v>
      </c>
      <c r="AU90" s="12" t="s">
        <v>106</v>
      </c>
      <c r="AY90" s="12" t="s">
        <v>107</v>
      </c>
      <c r="BE90" s="147">
        <f>IF(N90="základná",J90,0)</f>
        <v>0</v>
      </c>
      <c r="BF90" s="147">
        <f>IF(N90="znížená",J90,0)</f>
        <v>0</v>
      </c>
      <c r="BG90" s="147">
        <f>IF(N90="zákl. prenesená",J90,0)</f>
        <v>0</v>
      </c>
      <c r="BH90" s="147">
        <f>IF(N90="zníž. prenesená",J90,0)</f>
        <v>0</v>
      </c>
      <c r="BI90" s="147">
        <f>IF(N90="nulová",J90,0)</f>
        <v>0</v>
      </c>
      <c r="BJ90" s="12" t="s">
        <v>106</v>
      </c>
      <c r="BK90" s="147">
        <f>ROUND(I90*H90,2)</f>
        <v>0</v>
      </c>
      <c r="BL90" s="12" t="s">
        <v>114</v>
      </c>
      <c r="BM90" s="12" t="s">
        <v>122</v>
      </c>
    </row>
    <row r="91" spans="2:65" s="1" customFormat="1" ht="16.5" customHeight="1">
      <c r="B91" s="135"/>
      <c r="C91" s="136" t="s">
        <v>123</v>
      </c>
      <c r="D91" s="136" t="s">
        <v>110</v>
      </c>
      <c r="E91" s="137" t="s">
        <v>124</v>
      </c>
      <c r="F91" s="138" t="s">
        <v>125</v>
      </c>
      <c r="G91" s="139" t="s">
        <v>126</v>
      </c>
      <c r="H91" s="140">
        <v>500</v>
      </c>
      <c r="I91" s="141"/>
      <c r="J91" s="142">
        <f>ROUND(I91*H91,2)</f>
        <v>0</v>
      </c>
      <c r="K91" s="138" t="s">
        <v>1</v>
      </c>
      <c r="L91" s="26"/>
      <c r="M91" s="143" t="s">
        <v>1</v>
      </c>
      <c r="N91" s="144" t="s">
        <v>37</v>
      </c>
      <c r="O91" s="45"/>
      <c r="P91" s="145">
        <f>O91*H91</f>
        <v>0</v>
      </c>
      <c r="Q91" s="145">
        <v>5.0000000000000002E-5</v>
      </c>
      <c r="R91" s="145">
        <f>Q91*H91</f>
        <v>2.5000000000000001E-2</v>
      </c>
      <c r="S91" s="145">
        <v>0</v>
      </c>
      <c r="T91" s="146">
        <f>S91*H91</f>
        <v>0</v>
      </c>
      <c r="AR91" s="12" t="s">
        <v>114</v>
      </c>
      <c r="AT91" s="12" t="s">
        <v>110</v>
      </c>
      <c r="AU91" s="12" t="s">
        <v>106</v>
      </c>
      <c r="AY91" s="12" t="s">
        <v>107</v>
      </c>
      <c r="BE91" s="147">
        <f>IF(N91="základná",J91,0)</f>
        <v>0</v>
      </c>
      <c r="BF91" s="147">
        <f>IF(N91="znížená",J91,0)</f>
        <v>0</v>
      </c>
      <c r="BG91" s="147">
        <f>IF(N91="zákl. prenesená",J91,0)</f>
        <v>0</v>
      </c>
      <c r="BH91" s="147">
        <f>IF(N91="zníž. prenesená",J91,0)</f>
        <v>0</v>
      </c>
      <c r="BI91" s="147">
        <f>IF(N91="nulová",J91,0)</f>
        <v>0</v>
      </c>
      <c r="BJ91" s="12" t="s">
        <v>106</v>
      </c>
      <c r="BK91" s="147">
        <f>ROUND(I91*H91,2)</f>
        <v>0</v>
      </c>
      <c r="BL91" s="12" t="s">
        <v>114</v>
      </c>
      <c r="BM91" s="12" t="s">
        <v>127</v>
      </c>
    </row>
    <row r="92" spans="2:65" s="10" customFormat="1" ht="22.9" customHeight="1">
      <c r="B92" s="122"/>
      <c r="D92" s="123" t="s">
        <v>64</v>
      </c>
      <c r="E92" s="133" t="s">
        <v>128</v>
      </c>
      <c r="F92" s="133" t="s">
        <v>129</v>
      </c>
      <c r="I92" s="125"/>
      <c r="J92" s="134">
        <f>BK92</f>
        <v>0</v>
      </c>
      <c r="L92" s="122"/>
      <c r="M92" s="127"/>
      <c r="N92" s="128"/>
      <c r="O92" s="128"/>
      <c r="P92" s="129">
        <f>SUM(P93:P96)</f>
        <v>0</v>
      </c>
      <c r="Q92" s="128"/>
      <c r="R92" s="129">
        <f>SUM(R93:R96)</f>
        <v>1.5500000000000002E-3</v>
      </c>
      <c r="S92" s="128"/>
      <c r="T92" s="130">
        <f>SUM(T93:T96)</f>
        <v>0</v>
      </c>
      <c r="AR92" s="123" t="s">
        <v>106</v>
      </c>
      <c r="AT92" s="131" t="s">
        <v>64</v>
      </c>
      <c r="AU92" s="131" t="s">
        <v>73</v>
      </c>
      <c r="AY92" s="123" t="s">
        <v>107</v>
      </c>
      <c r="BK92" s="132">
        <f>SUM(BK93:BK96)</f>
        <v>0</v>
      </c>
    </row>
    <row r="93" spans="2:65" s="1" customFormat="1" ht="16.5" customHeight="1">
      <c r="B93" s="135"/>
      <c r="C93" s="136" t="s">
        <v>130</v>
      </c>
      <c r="D93" s="136" t="s">
        <v>110</v>
      </c>
      <c r="E93" s="137" t="s">
        <v>131</v>
      </c>
      <c r="F93" s="138" t="s">
        <v>132</v>
      </c>
      <c r="G93" s="139" t="s">
        <v>133</v>
      </c>
      <c r="H93" s="140">
        <v>5</v>
      </c>
      <c r="I93" s="141"/>
      <c r="J93" s="142">
        <f>ROUND(I93*H93,2)</f>
        <v>0</v>
      </c>
      <c r="K93" s="138" t="s">
        <v>134</v>
      </c>
      <c r="L93" s="26"/>
      <c r="M93" s="143" t="s">
        <v>1</v>
      </c>
      <c r="N93" s="144" t="s">
        <v>37</v>
      </c>
      <c r="O93" s="45"/>
      <c r="P93" s="145">
        <f>O93*H93</f>
        <v>0</v>
      </c>
      <c r="Q93" s="145">
        <v>0</v>
      </c>
      <c r="R93" s="145">
        <f>Q93*H93</f>
        <v>0</v>
      </c>
      <c r="S93" s="145">
        <v>0</v>
      </c>
      <c r="T93" s="146">
        <f>S93*H93</f>
        <v>0</v>
      </c>
      <c r="AR93" s="12" t="s">
        <v>114</v>
      </c>
      <c r="AT93" s="12" t="s">
        <v>110</v>
      </c>
      <c r="AU93" s="12" t="s">
        <v>106</v>
      </c>
      <c r="AY93" s="12" t="s">
        <v>107</v>
      </c>
      <c r="BE93" s="147">
        <f>IF(N93="základná",J93,0)</f>
        <v>0</v>
      </c>
      <c r="BF93" s="147">
        <f>IF(N93="znížená",J93,0)</f>
        <v>0</v>
      </c>
      <c r="BG93" s="147">
        <f>IF(N93="zákl. prenesená",J93,0)</f>
        <v>0</v>
      </c>
      <c r="BH93" s="147">
        <f>IF(N93="zníž. prenesená",J93,0)</f>
        <v>0</v>
      </c>
      <c r="BI93" s="147">
        <f>IF(N93="nulová",J93,0)</f>
        <v>0</v>
      </c>
      <c r="BJ93" s="12" t="s">
        <v>106</v>
      </c>
      <c r="BK93" s="147">
        <f>ROUND(I93*H93,2)</f>
        <v>0</v>
      </c>
      <c r="BL93" s="12" t="s">
        <v>114</v>
      </c>
      <c r="BM93" s="12" t="s">
        <v>135</v>
      </c>
    </row>
    <row r="94" spans="2:65" s="1" customFormat="1" ht="16.5" customHeight="1">
      <c r="B94" s="135"/>
      <c r="C94" s="136" t="s">
        <v>136</v>
      </c>
      <c r="D94" s="136" t="s">
        <v>110</v>
      </c>
      <c r="E94" s="137" t="s">
        <v>137</v>
      </c>
      <c r="F94" s="138" t="s">
        <v>138</v>
      </c>
      <c r="G94" s="139" t="s">
        <v>133</v>
      </c>
      <c r="H94" s="140">
        <v>5</v>
      </c>
      <c r="I94" s="141"/>
      <c r="J94" s="142">
        <f>ROUND(I94*H94,2)</f>
        <v>0</v>
      </c>
      <c r="K94" s="138" t="s">
        <v>134</v>
      </c>
      <c r="L94" s="26"/>
      <c r="M94" s="143" t="s">
        <v>1</v>
      </c>
      <c r="N94" s="144" t="s">
        <v>37</v>
      </c>
      <c r="O94" s="45"/>
      <c r="P94" s="145">
        <f>O94*H94</f>
        <v>0</v>
      </c>
      <c r="Q94" s="145">
        <v>1.6000000000000001E-4</v>
      </c>
      <c r="R94" s="145">
        <f>Q94*H94</f>
        <v>8.0000000000000004E-4</v>
      </c>
      <c r="S94" s="145">
        <v>0</v>
      </c>
      <c r="T94" s="146">
        <f>S94*H94</f>
        <v>0</v>
      </c>
      <c r="AR94" s="12" t="s">
        <v>114</v>
      </c>
      <c r="AT94" s="12" t="s">
        <v>110</v>
      </c>
      <c r="AU94" s="12" t="s">
        <v>106</v>
      </c>
      <c r="AY94" s="12" t="s">
        <v>107</v>
      </c>
      <c r="BE94" s="147">
        <f>IF(N94="základná",J94,0)</f>
        <v>0</v>
      </c>
      <c r="BF94" s="147">
        <f>IF(N94="znížená",J94,0)</f>
        <v>0</v>
      </c>
      <c r="BG94" s="147">
        <f>IF(N94="zákl. prenesená",J94,0)</f>
        <v>0</v>
      </c>
      <c r="BH94" s="147">
        <f>IF(N94="zníž. prenesená",J94,0)</f>
        <v>0</v>
      </c>
      <c r="BI94" s="147">
        <f>IF(N94="nulová",J94,0)</f>
        <v>0</v>
      </c>
      <c r="BJ94" s="12" t="s">
        <v>106</v>
      </c>
      <c r="BK94" s="147">
        <f>ROUND(I94*H94,2)</f>
        <v>0</v>
      </c>
      <c r="BL94" s="12" t="s">
        <v>114</v>
      </c>
      <c r="BM94" s="12" t="s">
        <v>139</v>
      </c>
    </row>
    <row r="95" spans="2:65" s="1" customFormat="1" ht="16.5" customHeight="1">
      <c r="B95" s="135"/>
      <c r="C95" s="136" t="s">
        <v>140</v>
      </c>
      <c r="D95" s="136" t="s">
        <v>110</v>
      </c>
      <c r="E95" s="137" t="s">
        <v>141</v>
      </c>
      <c r="F95" s="138" t="s">
        <v>142</v>
      </c>
      <c r="G95" s="139" t="s">
        <v>133</v>
      </c>
      <c r="H95" s="140">
        <v>5</v>
      </c>
      <c r="I95" s="141"/>
      <c r="J95" s="142">
        <f>ROUND(I95*H95,2)</f>
        <v>0</v>
      </c>
      <c r="K95" s="138" t="s">
        <v>134</v>
      </c>
      <c r="L95" s="26"/>
      <c r="M95" s="143" t="s">
        <v>1</v>
      </c>
      <c r="N95" s="144" t="s">
        <v>37</v>
      </c>
      <c r="O95" s="45"/>
      <c r="P95" s="145">
        <f>O95*H95</f>
        <v>0</v>
      </c>
      <c r="Q95" s="145">
        <v>8.0000000000000007E-5</v>
      </c>
      <c r="R95" s="145">
        <f>Q95*H95</f>
        <v>4.0000000000000002E-4</v>
      </c>
      <c r="S95" s="145">
        <v>0</v>
      </c>
      <c r="T95" s="146">
        <f>S95*H95</f>
        <v>0</v>
      </c>
      <c r="AR95" s="12" t="s">
        <v>114</v>
      </c>
      <c r="AT95" s="12" t="s">
        <v>110</v>
      </c>
      <c r="AU95" s="12" t="s">
        <v>106</v>
      </c>
      <c r="AY95" s="12" t="s">
        <v>107</v>
      </c>
      <c r="BE95" s="147">
        <f>IF(N95="základná",J95,0)</f>
        <v>0</v>
      </c>
      <c r="BF95" s="147">
        <f>IF(N95="znížená",J95,0)</f>
        <v>0</v>
      </c>
      <c r="BG95" s="147">
        <f>IF(N95="zákl. prenesená",J95,0)</f>
        <v>0</v>
      </c>
      <c r="BH95" s="147">
        <f>IF(N95="zníž. prenesená",J95,0)</f>
        <v>0</v>
      </c>
      <c r="BI95" s="147">
        <f>IF(N95="nulová",J95,0)</f>
        <v>0</v>
      </c>
      <c r="BJ95" s="12" t="s">
        <v>106</v>
      </c>
      <c r="BK95" s="147">
        <f>ROUND(I95*H95,2)</f>
        <v>0</v>
      </c>
      <c r="BL95" s="12" t="s">
        <v>114</v>
      </c>
      <c r="BM95" s="12" t="s">
        <v>143</v>
      </c>
    </row>
    <row r="96" spans="2:65" s="1" customFormat="1" ht="16.5" customHeight="1">
      <c r="B96" s="135"/>
      <c r="C96" s="136" t="s">
        <v>144</v>
      </c>
      <c r="D96" s="136" t="s">
        <v>110</v>
      </c>
      <c r="E96" s="137" t="s">
        <v>145</v>
      </c>
      <c r="F96" s="138" t="s">
        <v>146</v>
      </c>
      <c r="G96" s="139" t="s">
        <v>133</v>
      </c>
      <c r="H96" s="140">
        <v>5</v>
      </c>
      <c r="I96" s="141"/>
      <c r="J96" s="142">
        <f>ROUND(I96*H96,2)</f>
        <v>0</v>
      </c>
      <c r="K96" s="138" t="s">
        <v>134</v>
      </c>
      <c r="L96" s="26"/>
      <c r="M96" s="143" t="s">
        <v>1</v>
      </c>
      <c r="N96" s="144" t="s">
        <v>37</v>
      </c>
      <c r="O96" s="45"/>
      <c r="P96" s="145">
        <f>O96*H96</f>
        <v>0</v>
      </c>
      <c r="Q96" s="145">
        <v>6.9999999999999994E-5</v>
      </c>
      <c r="R96" s="145">
        <f>Q96*H96</f>
        <v>3.4999999999999994E-4</v>
      </c>
      <c r="S96" s="145">
        <v>0</v>
      </c>
      <c r="T96" s="146">
        <f>S96*H96</f>
        <v>0</v>
      </c>
      <c r="AR96" s="12" t="s">
        <v>114</v>
      </c>
      <c r="AT96" s="12" t="s">
        <v>110</v>
      </c>
      <c r="AU96" s="12" t="s">
        <v>106</v>
      </c>
      <c r="AY96" s="12" t="s">
        <v>107</v>
      </c>
      <c r="BE96" s="147">
        <f>IF(N96="základná",J96,0)</f>
        <v>0</v>
      </c>
      <c r="BF96" s="147">
        <f>IF(N96="znížená",J96,0)</f>
        <v>0</v>
      </c>
      <c r="BG96" s="147">
        <f>IF(N96="zákl. prenesená",J96,0)</f>
        <v>0</v>
      </c>
      <c r="BH96" s="147">
        <f>IF(N96="zníž. prenesená",J96,0)</f>
        <v>0</v>
      </c>
      <c r="BI96" s="147">
        <f>IF(N96="nulová",J96,0)</f>
        <v>0</v>
      </c>
      <c r="BJ96" s="12" t="s">
        <v>106</v>
      </c>
      <c r="BK96" s="147">
        <f>ROUND(I96*H96,2)</f>
        <v>0</v>
      </c>
      <c r="BL96" s="12" t="s">
        <v>114</v>
      </c>
      <c r="BM96" s="12" t="s">
        <v>147</v>
      </c>
    </row>
    <row r="97" spans="2:65" s="10" customFormat="1" ht="25.9" customHeight="1">
      <c r="B97" s="122"/>
      <c r="D97" s="123" t="s">
        <v>64</v>
      </c>
      <c r="E97" s="124" t="s">
        <v>148</v>
      </c>
      <c r="F97" s="124" t="s">
        <v>149</v>
      </c>
      <c r="I97" s="125"/>
      <c r="J97" s="126">
        <f>BK97</f>
        <v>0</v>
      </c>
      <c r="L97" s="122"/>
      <c r="M97" s="127"/>
      <c r="N97" s="128"/>
      <c r="O97" s="128"/>
      <c r="P97" s="129">
        <f>P98</f>
        <v>0</v>
      </c>
      <c r="Q97" s="128"/>
      <c r="R97" s="129">
        <f>R98</f>
        <v>1.9007600000000002</v>
      </c>
      <c r="S97" s="128"/>
      <c r="T97" s="130">
        <f>T98</f>
        <v>0</v>
      </c>
      <c r="AR97" s="123" t="s">
        <v>119</v>
      </c>
      <c r="AT97" s="131" t="s">
        <v>64</v>
      </c>
      <c r="AU97" s="131" t="s">
        <v>65</v>
      </c>
      <c r="AY97" s="123" t="s">
        <v>107</v>
      </c>
      <c r="BK97" s="132">
        <f>BK98</f>
        <v>0</v>
      </c>
    </row>
    <row r="98" spans="2:65" s="10" customFormat="1" ht="22.9" customHeight="1">
      <c r="B98" s="122"/>
      <c r="D98" s="123" t="s">
        <v>64</v>
      </c>
      <c r="E98" s="133" t="s">
        <v>150</v>
      </c>
      <c r="F98" s="133" t="s">
        <v>151</v>
      </c>
      <c r="I98" s="125"/>
      <c r="J98" s="134">
        <f>BK98</f>
        <v>0</v>
      </c>
      <c r="L98" s="122"/>
      <c r="M98" s="127"/>
      <c r="N98" s="128"/>
      <c r="O98" s="128"/>
      <c r="P98" s="129">
        <f>SUM(P99:P185)</f>
        <v>0</v>
      </c>
      <c r="Q98" s="128"/>
      <c r="R98" s="129">
        <f>SUM(R99:R185)</f>
        <v>1.9007600000000002</v>
      </c>
      <c r="S98" s="128"/>
      <c r="T98" s="130">
        <f>SUM(T99:T185)</f>
        <v>0</v>
      </c>
      <c r="AR98" s="123" t="s">
        <v>119</v>
      </c>
      <c r="AT98" s="131" t="s">
        <v>64</v>
      </c>
      <c r="AU98" s="131" t="s">
        <v>73</v>
      </c>
      <c r="AY98" s="123" t="s">
        <v>107</v>
      </c>
      <c r="BK98" s="132">
        <f>SUM(BK99:BK185)</f>
        <v>0</v>
      </c>
    </row>
    <row r="99" spans="2:65" s="1" customFormat="1" ht="16.5" customHeight="1">
      <c r="B99" s="135"/>
      <c r="C99" s="136" t="s">
        <v>152</v>
      </c>
      <c r="D99" s="136" t="s">
        <v>110</v>
      </c>
      <c r="E99" s="137" t="s">
        <v>153</v>
      </c>
      <c r="F99" s="138" t="s">
        <v>154</v>
      </c>
      <c r="G99" s="139" t="s">
        <v>155</v>
      </c>
      <c r="H99" s="140">
        <v>60</v>
      </c>
      <c r="I99" s="141"/>
      <c r="J99" s="142">
        <f t="shared" ref="J99:J130" si="0">ROUND(I99*H99,2)</f>
        <v>0</v>
      </c>
      <c r="K99" s="138" t="s">
        <v>134</v>
      </c>
      <c r="L99" s="26"/>
      <c r="M99" s="143" t="s">
        <v>1</v>
      </c>
      <c r="N99" s="144" t="s">
        <v>37</v>
      </c>
      <c r="O99" s="45"/>
      <c r="P99" s="145">
        <f t="shared" ref="P99:P130" si="1">O99*H99</f>
        <v>0</v>
      </c>
      <c r="Q99" s="145">
        <v>0</v>
      </c>
      <c r="R99" s="145">
        <f t="shared" ref="R99:R130" si="2">Q99*H99</f>
        <v>0</v>
      </c>
      <c r="S99" s="145">
        <v>0</v>
      </c>
      <c r="T99" s="146">
        <f t="shared" ref="T99:T130" si="3">S99*H99</f>
        <v>0</v>
      </c>
      <c r="AR99" s="12" t="s">
        <v>156</v>
      </c>
      <c r="AT99" s="12" t="s">
        <v>110</v>
      </c>
      <c r="AU99" s="12" t="s">
        <v>106</v>
      </c>
      <c r="AY99" s="12" t="s">
        <v>107</v>
      </c>
      <c r="BE99" s="147">
        <f t="shared" ref="BE99:BE130" si="4">IF(N99="základná",J99,0)</f>
        <v>0</v>
      </c>
      <c r="BF99" s="147">
        <f t="shared" ref="BF99:BF130" si="5">IF(N99="znížená",J99,0)</f>
        <v>0</v>
      </c>
      <c r="BG99" s="147">
        <f t="shared" ref="BG99:BG130" si="6">IF(N99="zákl. prenesená",J99,0)</f>
        <v>0</v>
      </c>
      <c r="BH99" s="147">
        <f t="shared" ref="BH99:BH130" si="7">IF(N99="zníž. prenesená",J99,0)</f>
        <v>0</v>
      </c>
      <c r="BI99" s="147">
        <f t="shared" ref="BI99:BI130" si="8">IF(N99="nulová",J99,0)</f>
        <v>0</v>
      </c>
      <c r="BJ99" s="12" t="s">
        <v>106</v>
      </c>
      <c r="BK99" s="147">
        <f t="shared" ref="BK99:BK130" si="9">ROUND(I99*H99,2)</f>
        <v>0</v>
      </c>
      <c r="BL99" s="12" t="s">
        <v>156</v>
      </c>
      <c r="BM99" s="12" t="s">
        <v>157</v>
      </c>
    </row>
    <row r="100" spans="2:65" s="1" customFormat="1" ht="16.5" customHeight="1">
      <c r="B100" s="135"/>
      <c r="C100" s="148" t="s">
        <v>158</v>
      </c>
      <c r="D100" s="148" t="s">
        <v>148</v>
      </c>
      <c r="E100" s="149" t="s">
        <v>159</v>
      </c>
      <c r="F100" s="150" t="s">
        <v>160</v>
      </c>
      <c r="G100" s="151" t="s">
        <v>155</v>
      </c>
      <c r="H100" s="152">
        <v>60</v>
      </c>
      <c r="I100" s="153"/>
      <c r="J100" s="154">
        <f t="shared" si="0"/>
        <v>0</v>
      </c>
      <c r="K100" s="150" t="s">
        <v>134</v>
      </c>
      <c r="L100" s="155"/>
      <c r="M100" s="156" t="s">
        <v>1</v>
      </c>
      <c r="N100" s="157" t="s">
        <v>37</v>
      </c>
      <c r="O100" s="45"/>
      <c r="P100" s="145">
        <f t="shared" si="1"/>
        <v>0</v>
      </c>
      <c r="Q100" s="145">
        <v>1.7000000000000001E-4</v>
      </c>
      <c r="R100" s="145">
        <f t="shared" si="2"/>
        <v>1.0200000000000001E-2</v>
      </c>
      <c r="S100" s="145">
        <v>0</v>
      </c>
      <c r="T100" s="146">
        <f t="shared" si="3"/>
        <v>0</v>
      </c>
      <c r="AR100" s="12" t="s">
        <v>161</v>
      </c>
      <c r="AT100" s="12" t="s">
        <v>148</v>
      </c>
      <c r="AU100" s="12" t="s">
        <v>106</v>
      </c>
      <c r="AY100" s="12" t="s">
        <v>107</v>
      </c>
      <c r="BE100" s="147">
        <f t="shared" si="4"/>
        <v>0</v>
      </c>
      <c r="BF100" s="147">
        <f t="shared" si="5"/>
        <v>0</v>
      </c>
      <c r="BG100" s="147">
        <f t="shared" si="6"/>
        <v>0</v>
      </c>
      <c r="BH100" s="147">
        <f t="shared" si="7"/>
        <v>0</v>
      </c>
      <c r="BI100" s="147">
        <f t="shared" si="8"/>
        <v>0</v>
      </c>
      <c r="BJ100" s="12" t="s">
        <v>106</v>
      </c>
      <c r="BK100" s="147">
        <f t="shared" si="9"/>
        <v>0</v>
      </c>
      <c r="BL100" s="12" t="s">
        <v>161</v>
      </c>
      <c r="BM100" s="12" t="s">
        <v>162</v>
      </c>
    </row>
    <row r="101" spans="2:65" s="1" customFormat="1" ht="16.5" customHeight="1">
      <c r="B101" s="135"/>
      <c r="C101" s="136" t="s">
        <v>163</v>
      </c>
      <c r="D101" s="136" t="s">
        <v>110</v>
      </c>
      <c r="E101" s="137" t="s">
        <v>164</v>
      </c>
      <c r="F101" s="138" t="s">
        <v>165</v>
      </c>
      <c r="G101" s="139" t="s">
        <v>155</v>
      </c>
      <c r="H101" s="140">
        <v>30</v>
      </c>
      <c r="I101" s="141"/>
      <c r="J101" s="142">
        <f t="shared" si="0"/>
        <v>0</v>
      </c>
      <c r="K101" s="138" t="s">
        <v>134</v>
      </c>
      <c r="L101" s="26"/>
      <c r="M101" s="143" t="s">
        <v>1</v>
      </c>
      <c r="N101" s="144" t="s">
        <v>37</v>
      </c>
      <c r="O101" s="45"/>
      <c r="P101" s="145">
        <f t="shared" si="1"/>
        <v>0</v>
      </c>
      <c r="Q101" s="145">
        <v>0</v>
      </c>
      <c r="R101" s="145">
        <f t="shared" si="2"/>
        <v>0</v>
      </c>
      <c r="S101" s="145">
        <v>0</v>
      </c>
      <c r="T101" s="146">
        <f t="shared" si="3"/>
        <v>0</v>
      </c>
      <c r="AR101" s="12" t="s">
        <v>156</v>
      </c>
      <c r="AT101" s="12" t="s">
        <v>110</v>
      </c>
      <c r="AU101" s="12" t="s">
        <v>106</v>
      </c>
      <c r="AY101" s="12" t="s">
        <v>107</v>
      </c>
      <c r="BE101" s="147">
        <f t="shared" si="4"/>
        <v>0</v>
      </c>
      <c r="BF101" s="147">
        <f t="shared" si="5"/>
        <v>0</v>
      </c>
      <c r="BG101" s="147">
        <f t="shared" si="6"/>
        <v>0</v>
      </c>
      <c r="BH101" s="147">
        <f t="shared" si="7"/>
        <v>0</v>
      </c>
      <c r="BI101" s="147">
        <f t="shared" si="8"/>
        <v>0</v>
      </c>
      <c r="BJ101" s="12" t="s">
        <v>106</v>
      </c>
      <c r="BK101" s="147">
        <f t="shared" si="9"/>
        <v>0</v>
      </c>
      <c r="BL101" s="12" t="s">
        <v>156</v>
      </c>
      <c r="BM101" s="12" t="s">
        <v>166</v>
      </c>
    </row>
    <row r="102" spans="2:65" s="1" customFormat="1" ht="16.5" customHeight="1">
      <c r="B102" s="135"/>
      <c r="C102" s="148" t="s">
        <v>167</v>
      </c>
      <c r="D102" s="148" t="s">
        <v>148</v>
      </c>
      <c r="E102" s="149" t="s">
        <v>168</v>
      </c>
      <c r="F102" s="150" t="s">
        <v>169</v>
      </c>
      <c r="G102" s="151" t="s">
        <v>155</v>
      </c>
      <c r="H102" s="152">
        <v>30</v>
      </c>
      <c r="I102" s="153"/>
      <c r="J102" s="154">
        <f t="shared" si="0"/>
        <v>0</v>
      </c>
      <c r="K102" s="150" t="s">
        <v>134</v>
      </c>
      <c r="L102" s="155"/>
      <c r="M102" s="156" t="s">
        <v>1</v>
      </c>
      <c r="N102" s="157" t="s">
        <v>37</v>
      </c>
      <c r="O102" s="45"/>
      <c r="P102" s="145">
        <f t="shared" si="1"/>
        <v>0</v>
      </c>
      <c r="Q102" s="145">
        <v>1.7000000000000001E-4</v>
      </c>
      <c r="R102" s="145">
        <f t="shared" si="2"/>
        <v>5.1000000000000004E-3</v>
      </c>
      <c r="S102" s="145">
        <v>0</v>
      </c>
      <c r="T102" s="146">
        <f t="shared" si="3"/>
        <v>0</v>
      </c>
      <c r="AR102" s="12" t="s">
        <v>161</v>
      </c>
      <c r="AT102" s="12" t="s">
        <v>148</v>
      </c>
      <c r="AU102" s="12" t="s">
        <v>106</v>
      </c>
      <c r="AY102" s="12" t="s">
        <v>107</v>
      </c>
      <c r="BE102" s="147">
        <f t="shared" si="4"/>
        <v>0</v>
      </c>
      <c r="BF102" s="147">
        <f t="shared" si="5"/>
        <v>0</v>
      </c>
      <c r="BG102" s="147">
        <f t="shared" si="6"/>
        <v>0</v>
      </c>
      <c r="BH102" s="147">
        <f t="shared" si="7"/>
        <v>0</v>
      </c>
      <c r="BI102" s="147">
        <f t="shared" si="8"/>
        <v>0</v>
      </c>
      <c r="BJ102" s="12" t="s">
        <v>106</v>
      </c>
      <c r="BK102" s="147">
        <f t="shared" si="9"/>
        <v>0</v>
      </c>
      <c r="BL102" s="12" t="s">
        <v>161</v>
      </c>
      <c r="BM102" s="12" t="s">
        <v>170</v>
      </c>
    </row>
    <row r="103" spans="2:65" s="1" customFormat="1" ht="16.5" customHeight="1">
      <c r="B103" s="135"/>
      <c r="C103" s="136" t="s">
        <v>171</v>
      </c>
      <c r="D103" s="136" t="s">
        <v>110</v>
      </c>
      <c r="E103" s="137" t="s">
        <v>172</v>
      </c>
      <c r="F103" s="138" t="s">
        <v>173</v>
      </c>
      <c r="G103" s="139" t="s">
        <v>155</v>
      </c>
      <c r="H103" s="140">
        <v>130</v>
      </c>
      <c r="I103" s="141"/>
      <c r="J103" s="142">
        <f t="shared" si="0"/>
        <v>0</v>
      </c>
      <c r="K103" s="138" t="s">
        <v>134</v>
      </c>
      <c r="L103" s="26"/>
      <c r="M103" s="143" t="s">
        <v>1</v>
      </c>
      <c r="N103" s="144" t="s">
        <v>37</v>
      </c>
      <c r="O103" s="45"/>
      <c r="P103" s="145">
        <f t="shared" si="1"/>
        <v>0</v>
      </c>
      <c r="Q103" s="145">
        <v>0</v>
      </c>
      <c r="R103" s="145">
        <f t="shared" si="2"/>
        <v>0</v>
      </c>
      <c r="S103" s="145">
        <v>0</v>
      </c>
      <c r="T103" s="146">
        <f t="shared" si="3"/>
        <v>0</v>
      </c>
      <c r="AR103" s="12" t="s">
        <v>156</v>
      </c>
      <c r="AT103" s="12" t="s">
        <v>110</v>
      </c>
      <c r="AU103" s="12" t="s">
        <v>106</v>
      </c>
      <c r="AY103" s="12" t="s">
        <v>107</v>
      </c>
      <c r="BE103" s="147">
        <f t="shared" si="4"/>
        <v>0</v>
      </c>
      <c r="BF103" s="147">
        <f t="shared" si="5"/>
        <v>0</v>
      </c>
      <c r="BG103" s="147">
        <f t="shared" si="6"/>
        <v>0</v>
      </c>
      <c r="BH103" s="147">
        <f t="shared" si="7"/>
        <v>0</v>
      </c>
      <c r="BI103" s="147">
        <f t="shared" si="8"/>
        <v>0</v>
      </c>
      <c r="BJ103" s="12" t="s">
        <v>106</v>
      </c>
      <c r="BK103" s="147">
        <f t="shared" si="9"/>
        <v>0</v>
      </c>
      <c r="BL103" s="12" t="s">
        <v>156</v>
      </c>
      <c r="BM103" s="12" t="s">
        <v>174</v>
      </c>
    </row>
    <row r="104" spans="2:65" s="1" customFormat="1" ht="16.5" customHeight="1">
      <c r="B104" s="135"/>
      <c r="C104" s="148" t="s">
        <v>175</v>
      </c>
      <c r="D104" s="148" t="s">
        <v>148</v>
      </c>
      <c r="E104" s="149" t="s">
        <v>176</v>
      </c>
      <c r="F104" s="150" t="s">
        <v>177</v>
      </c>
      <c r="G104" s="151" t="s">
        <v>155</v>
      </c>
      <c r="H104" s="152">
        <v>130</v>
      </c>
      <c r="I104" s="153"/>
      <c r="J104" s="154">
        <f t="shared" si="0"/>
        <v>0</v>
      </c>
      <c r="K104" s="150" t="s">
        <v>134</v>
      </c>
      <c r="L104" s="155"/>
      <c r="M104" s="156" t="s">
        <v>1</v>
      </c>
      <c r="N104" s="157" t="s">
        <v>37</v>
      </c>
      <c r="O104" s="45"/>
      <c r="P104" s="145">
        <f t="shared" si="1"/>
        <v>0</v>
      </c>
      <c r="Q104" s="145">
        <v>1.619E-3</v>
      </c>
      <c r="R104" s="145">
        <f t="shared" si="2"/>
        <v>0.21046999999999999</v>
      </c>
      <c r="S104" s="145">
        <v>0</v>
      </c>
      <c r="T104" s="146">
        <f t="shared" si="3"/>
        <v>0</v>
      </c>
      <c r="AR104" s="12" t="s">
        <v>161</v>
      </c>
      <c r="AT104" s="12" t="s">
        <v>148</v>
      </c>
      <c r="AU104" s="12" t="s">
        <v>106</v>
      </c>
      <c r="AY104" s="12" t="s">
        <v>107</v>
      </c>
      <c r="BE104" s="147">
        <f t="shared" si="4"/>
        <v>0</v>
      </c>
      <c r="BF104" s="147">
        <f t="shared" si="5"/>
        <v>0</v>
      </c>
      <c r="BG104" s="147">
        <f t="shared" si="6"/>
        <v>0</v>
      </c>
      <c r="BH104" s="147">
        <f t="shared" si="7"/>
        <v>0</v>
      </c>
      <c r="BI104" s="147">
        <f t="shared" si="8"/>
        <v>0</v>
      </c>
      <c r="BJ104" s="12" t="s">
        <v>106</v>
      </c>
      <c r="BK104" s="147">
        <f t="shared" si="9"/>
        <v>0</v>
      </c>
      <c r="BL104" s="12" t="s">
        <v>161</v>
      </c>
      <c r="BM104" s="12" t="s">
        <v>178</v>
      </c>
    </row>
    <row r="105" spans="2:65" s="1" customFormat="1" ht="16.5" customHeight="1">
      <c r="B105" s="135"/>
      <c r="C105" s="136" t="s">
        <v>179</v>
      </c>
      <c r="D105" s="136" t="s">
        <v>110</v>
      </c>
      <c r="E105" s="137" t="s">
        <v>180</v>
      </c>
      <c r="F105" s="138" t="s">
        <v>181</v>
      </c>
      <c r="G105" s="139" t="s">
        <v>126</v>
      </c>
      <c r="H105" s="140">
        <v>10</v>
      </c>
      <c r="I105" s="141"/>
      <c r="J105" s="142">
        <f t="shared" si="0"/>
        <v>0</v>
      </c>
      <c r="K105" s="138" t="s">
        <v>134</v>
      </c>
      <c r="L105" s="26"/>
      <c r="M105" s="143" t="s">
        <v>1</v>
      </c>
      <c r="N105" s="144" t="s">
        <v>37</v>
      </c>
      <c r="O105" s="45"/>
      <c r="P105" s="145">
        <f t="shared" si="1"/>
        <v>0</v>
      </c>
      <c r="Q105" s="145">
        <v>0</v>
      </c>
      <c r="R105" s="145">
        <f t="shared" si="2"/>
        <v>0</v>
      </c>
      <c r="S105" s="145">
        <v>0</v>
      </c>
      <c r="T105" s="146">
        <f t="shared" si="3"/>
        <v>0</v>
      </c>
      <c r="AR105" s="12" t="s">
        <v>156</v>
      </c>
      <c r="AT105" s="12" t="s">
        <v>110</v>
      </c>
      <c r="AU105" s="12" t="s">
        <v>106</v>
      </c>
      <c r="AY105" s="12" t="s">
        <v>107</v>
      </c>
      <c r="BE105" s="147">
        <f t="shared" si="4"/>
        <v>0</v>
      </c>
      <c r="BF105" s="147">
        <f t="shared" si="5"/>
        <v>0</v>
      </c>
      <c r="BG105" s="147">
        <f t="shared" si="6"/>
        <v>0</v>
      </c>
      <c r="BH105" s="147">
        <f t="shared" si="7"/>
        <v>0</v>
      </c>
      <c r="BI105" s="147">
        <f t="shared" si="8"/>
        <v>0</v>
      </c>
      <c r="BJ105" s="12" t="s">
        <v>106</v>
      </c>
      <c r="BK105" s="147">
        <f t="shared" si="9"/>
        <v>0</v>
      </c>
      <c r="BL105" s="12" t="s">
        <v>156</v>
      </c>
      <c r="BM105" s="12" t="s">
        <v>182</v>
      </c>
    </row>
    <row r="106" spans="2:65" s="1" customFormat="1" ht="16.5" customHeight="1">
      <c r="B106" s="135"/>
      <c r="C106" s="148" t="s">
        <v>114</v>
      </c>
      <c r="D106" s="148" t="s">
        <v>148</v>
      </c>
      <c r="E106" s="149" t="s">
        <v>183</v>
      </c>
      <c r="F106" s="150" t="s">
        <v>184</v>
      </c>
      <c r="G106" s="151" t="s">
        <v>126</v>
      </c>
      <c r="H106" s="152">
        <v>10</v>
      </c>
      <c r="I106" s="153"/>
      <c r="J106" s="154">
        <f t="shared" si="0"/>
        <v>0</v>
      </c>
      <c r="K106" s="150" t="s">
        <v>134</v>
      </c>
      <c r="L106" s="155"/>
      <c r="M106" s="156" t="s">
        <v>1</v>
      </c>
      <c r="N106" s="157" t="s">
        <v>37</v>
      </c>
      <c r="O106" s="45"/>
      <c r="P106" s="145">
        <f t="shared" si="1"/>
        <v>0</v>
      </c>
      <c r="Q106" s="145">
        <v>1.6000000000000001E-4</v>
      </c>
      <c r="R106" s="145">
        <f t="shared" si="2"/>
        <v>1.6000000000000001E-3</v>
      </c>
      <c r="S106" s="145">
        <v>0</v>
      </c>
      <c r="T106" s="146">
        <f t="shared" si="3"/>
        <v>0</v>
      </c>
      <c r="AR106" s="12" t="s">
        <v>161</v>
      </c>
      <c r="AT106" s="12" t="s">
        <v>148</v>
      </c>
      <c r="AU106" s="12" t="s">
        <v>106</v>
      </c>
      <c r="AY106" s="12" t="s">
        <v>107</v>
      </c>
      <c r="BE106" s="147">
        <f t="shared" si="4"/>
        <v>0</v>
      </c>
      <c r="BF106" s="147">
        <f t="shared" si="5"/>
        <v>0</v>
      </c>
      <c r="BG106" s="147">
        <f t="shared" si="6"/>
        <v>0</v>
      </c>
      <c r="BH106" s="147">
        <f t="shared" si="7"/>
        <v>0</v>
      </c>
      <c r="BI106" s="147">
        <f t="shared" si="8"/>
        <v>0</v>
      </c>
      <c r="BJ106" s="12" t="s">
        <v>106</v>
      </c>
      <c r="BK106" s="147">
        <f t="shared" si="9"/>
        <v>0</v>
      </c>
      <c r="BL106" s="12" t="s">
        <v>161</v>
      </c>
      <c r="BM106" s="12" t="s">
        <v>185</v>
      </c>
    </row>
    <row r="107" spans="2:65" s="1" customFormat="1" ht="16.5" customHeight="1">
      <c r="B107" s="135"/>
      <c r="C107" s="136" t="s">
        <v>186</v>
      </c>
      <c r="D107" s="136" t="s">
        <v>110</v>
      </c>
      <c r="E107" s="137" t="s">
        <v>187</v>
      </c>
      <c r="F107" s="138" t="s">
        <v>188</v>
      </c>
      <c r="G107" s="139" t="s">
        <v>155</v>
      </c>
      <c r="H107" s="140">
        <v>50</v>
      </c>
      <c r="I107" s="141"/>
      <c r="J107" s="142">
        <f t="shared" si="0"/>
        <v>0</v>
      </c>
      <c r="K107" s="138" t="s">
        <v>134</v>
      </c>
      <c r="L107" s="26"/>
      <c r="M107" s="143" t="s">
        <v>1</v>
      </c>
      <c r="N107" s="144" t="s">
        <v>37</v>
      </c>
      <c r="O107" s="45"/>
      <c r="P107" s="145">
        <f t="shared" si="1"/>
        <v>0</v>
      </c>
      <c r="Q107" s="145">
        <v>0</v>
      </c>
      <c r="R107" s="145">
        <f t="shared" si="2"/>
        <v>0</v>
      </c>
      <c r="S107" s="145">
        <v>0</v>
      </c>
      <c r="T107" s="146">
        <f t="shared" si="3"/>
        <v>0</v>
      </c>
      <c r="AR107" s="12" t="s">
        <v>156</v>
      </c>
      <c r="AT107" s="12" t="s">
        <v>110</v>
      </c>
      <c r="AU107" s="12" t="s">
        <v>106</v>
      </c>
      <c r="AY107" s="12" t="s">
        <v>107</v>
      </c>
      <c r="BE107" s="147">
        <f t="shared" si="4"/>
        <v>0</v>
      </c>
      <c r="BF107" s="147">
        <f t="shared" si="5"/>
        <v>0</v>
      </c>
      <c r="BG107" s="147">
        <f t="shared" si="6"/>
        <v>0</v>
      </c>
      <c r="BH107" s="147">
        <f t="shared" si="7"/>
        <v>0</v>
      </c>
      <c r="BI107" s="147">
        <f t="shared" si="8"/>
        <v>0</v>
      </c>
      <c r="BJ107" s="12" t="s">
        <v>106</v>
      </c>
      <c r="BK107" s="147">
        <f t="shared" si="9"/>
        <v>0</v>
      </c>
      <c r="BL107" s="12" t="s">
        <v>156</v>
      </c>
      <c r="BM107" s="12" t="s">
        <v>189</v>
      </c>
    </row>
    <row r="108" spans="2:65" s="1" customFormat="1" ht="16.5" customHeight="1">
      <c r="B108" s="135"/>
      <c r="C108" s="148" t="s">
        <v>190</v>
      </c>
      <c r="D108" s="148" t="s">
        <v>148</v>
      </c>
      <c r="E108" s="149" t="s">
        <v>191</v>
      </c>
      <c r="F108" s="150" t="s">
        <v>192</v>
      </c>
      <c r="G108" s="151" t="s">
        <v>155</v>
      </c>
      <c r="H108" s="152">
        <v>50</v>
      </c>
      <c r="I108" s="153"/>
      <c r="J108" s="154">
        <f t="shared" si="0"/>
        <v>0</v>
      </c>
      <c r="K108" s="150" t="s">
        <v>134</v>
      </c>
      <c r="L108" s="155"/>
      <c r="M108" s="156" t="s">
        <v>1</v>
      </c>
      <c r="N108" s="157" t="s">
        <v>37</v>
      </c>
      <c r="O108" s="45"/>
      <c r="P108" s="145">
        <f t="shared" si="1"/>
        <v>0</v>
      </c>
      <c r="Q108" s="145">
        <v>1.73E-3</v>
      </c>
      <c r="R108" s="145">
        <f t="shared" si="2"/>
        <v>8.6499999999999994E-2</v>
      </c>
      <c r="S108" s="145">
        <v>0</v>
      </c>
      <c r="T108" s="146">
        <f t="shared" si="3"/>
        <v>0</v>
      </c>
      <c r="AR108" s="12" t="s">
        <v>161</v>
      </c>
      <c r="AT108" s="12" t="s">
        <v>148</v>
      </c>
      <c r="AU108" s="12" t="s">
        <v>106</v>
      </c>
      <c r="AY108" s="12" t="s">
        <v>107</v>
      </c>
      <c r="BE108" s="147">
        <f t="shared" si="4"/>
        <v>0</v>
      </c>
      <c r="BF108" s="147">
        <f t="shared" si="5"/>
        <v>0</v>
      </c>
      <c r="BG108" s="147">
        <f t="shared" si="6"/>
        <v>0</v>
      </c>
      <c r="BH108" s="147">
        <f t="shared" si="7"/>
        <v>0</v>
      </c>
      <c r="BI108" s="147">
        <f t="shared" si="8"/>
        <v>0</v>
      </c>
      <c r="BJ108" s="12" t="s">
        <v>106</v>
      </c>
      <c r="BK108" s="147">
        <f t="shared" si="9"/>
        <v>0</v>
      </c>
      <c r="BL108" s="12" t="s">
        <v>161</v>
      </c>
      <c r="BM108" s="12" t="s">
        <v>193</v>
      </c>
    </row>
    <row r="109" spans="2:65" s="1" customFormat="1" ht="16.5" customHeight="1">
      <c r="B109" s="135"/>
      <c r="C109" s="136" t="s">
        <v>194</v>
      </c>
      <c r="D109" s="136" t="s">
        <v>110</v>
      </c>
      <c r="E109" s="137" t="s">
        <v>195</v>
      </c>
      <c r="F109" s="138" t="s">
        <v>196</v>
      </c>
      <c r="G109" s="139" t="s">
        <v>155</v>
      </c>
      <c r="H109" s="140">
        <v>100</v>
      </c>
      <c r="I109" s="141"/>
      <c r="J109" s="142">
        <f t="shared" si="0"/>
        <v>0</v>
      </c>
      <c r="K109" s="138" t="s">
        <v>134</v>
      </c>
      <c r="L109" s="26"/>
      <c r="M109" s="143" t="s">
        <v>1</v>
      </c>
      <c r="N109" s="144" t="s">
        <v>37</v>
      </c>
      <c r="O109" s="45"/>
      <c r="P109" s="145">
        <f t="shared" si="1"/>
        <v>0</v>
      </c>
      <c r="Q109" s="145">
        <v>0</v>
      </c>
      <c r="R109" s="145">
        <f t="shared" si="2"/>
        <v>0</v>
      </c>
      <c r="S109" s="145">
        <v>0</v>
      </c>
      <c r="T109" s="146">
        <f t="shared" si="3"/>
        <v>0</v>
      </c>
      <c r="AR109" s="12" t="s">
        <v>156</v>
      </c>
      <c r="AT109" s="12" t="s">
        <v>110</v>
      </c>
      <c r="AU109" s="12" t="s">
        <v>106</v>
      </c>
      <c r="AY109" s="12" t="s">
        <v>107</v>
      </c>
      <c r="BE109" s="147">
        <f t="shared" si="4"/>
        <v>0</v>
      </c>
      <c r="BF109" s="147">
        <f t="shared" si="5"/>
        <v>0</v>
      </c>
      <c r="BG109" s="147">
        <f t="shared" si="6"/>
        <v>0</v>
      </c>
      <c r="BH109" s="147">
        <f t="shared" si="7"/>
        <v>0</v>
      </c>
      <c r="BI109" s="147">
        <f t="shared" si="8"/>
        <v>0</v>
      </c>
      <c r="BJ109" s="12" t="s">
        <v>106</v>
      </c>
      <c r="BK109" s="147">
        <f t="shared" si="9"/>
        <v>0</v>
      </c>
      <c r="BL109" s="12" t="s">
        <v>156</v>
      </c>
      <c r="BM109" s="12" t="s">
        <v>197</v>
      </c>
    </row>
    <row r="110" spans="2:65" s="1" customFormat="1" ht="16.5" customHeight="1">
      <c r="B110" s="135"/>
      <c r="C110" s="148" t="s">
        <v>7</v>
      </c>
      <c r="D110" s="148" t="s">
        <v>148</v>
      </c>
      <c r="E110" s="149" t="s">
        <v>198</v>
      </c>
      <c r="F110" s="150" t="s">
        <v>199</v>
      </c>
      <c r="G110" s="151" t="s">
        <v>155</v>
      </c>
      <c r="H110" s="152">
        <v>100</v>
      </c>
      <c r="I110" s="153"/>
      <c r="J110" s="154">
        <f t="shared" si="0"/>
        <v>0</v>
      </c>
      <c r="K110" s="150" t="s">
        <v>134</v>
      </c>
      <c r="L110" s="155"/>
      <c r="M110" s="156" t="s">
        <v>1</v>
      </c>
      <c r="N110" s="157" t="s">
        <v>37</v>
      </c>
      <c r="O110" s="45"/>
      <c r="P110" s="145">
        <f t="shared" si="1"/>
        <v>0</v>
      </c>
      <c r="Q110" s="145">
        <v>1.0399999999999999E-3</v>
      </c>
      <c r="R110" s="145">
        <f t="shared" si="2"/>
        <v>0.104</v>
      </c>
      <c r="S110" s="145">
        <v>0</v>
      </c>
      <c r="T110" s="146">
        <f t="shared" si="3"/>
        <v>0</v>
      </c>
      <c r="AR110" s="12" t="s">
        <v>161</v>
      </c>
      <c r="AT110" s="12" t="s">
        <v>148</v>
      </c>
      <c r="AU110" s="12" t="s">
        <v>106</v>
      </c>
      <c r="AY110" s="12" t="s">
        <v>107</v>
      </c>
      <c r="BE110" s="147">
        <f t="shared" si="4"/>
        <v>0</v>
      </c>
      <c r="BF110" s="147">
        <f t="shared" si="5"/>
        <v>0</v>
      </c>
      <c r="BG110" s="147">
        <f t="shared" si="6"/>
        <v>0</v>
      </c>
      <c r="BH110" s="147">
        <f t="shared" si="7"/>
        <v>0</v>
      </c>
      <c r="BI110" s="147">
        <f t="shared" si="8"/>
        <v>0</v>
      </c>
      <c r="BJ110" s="12" t="s">
        <v>106</v>
      </c>
      <c r="BK110" s="147">
        <f t="shared" si="9"/>
        <v>0</v>
      </c>
      <c r="BL110" s="12" t="s">
        <v>161</v>
      </c>
      <c r="BM110" s="12" t="s">
        <v>200</v>
      </c>
    </row>
    <row r="111" spans="2:65" s="1" customFormat="1" ht="16.5" customHeight="1">
      <c r="B111" s="135"/>
      <c r="C111" s="136" t="s">
        <v>201</v>
      </c>
      <c r="D111" s="136" t="s">
        <v>110</v>
      </c>
      <c r="E111" s="137" t="s">
        <v>202</v>
      </c>
      <c r="F111" s="138" t="s">
        <v>203</v>
      </c>
      <c r="G111" s="139" t="s">
        <v>133</v>
      </c>
      <c r="H111" s="140">
        <v>0.3</v>
      </c>
      <c r="I111" s="141"/>
      <c r="J111" s="142">
        <f t="shared" si="0"/>
        <v>0</v>
      </c>
      <c r="K111" s="138" t="s">
        <v>134</v>
      </c>
      <c r="L111" s="26"/>
      <c r="M111" s="143" t="s">
        <v>1</v>
      </c>
      <c r="N111" s="144" t="s">
        <v>37</v>
      </c>
      <c r="O111" s="45"/>
      <c r="P111" s="145">
        <f t="shared" si="1"/>
        <v>0</v>
      </c>
      <c r="Q111" s="145">
        <v>0</v>
      </c>
      <c r="R111" s="145">
        <f t="shared" si="2"/>
        <v>0</v>
      </c>
      <c r="S111" s="145">
        <v>0</v>
      </c>
      <c r="T111" s="146">
        <f t="shared" si="3"/>
        <v>0</v>
      </c>
      <c r="AR111" s="12" t="s">
        <v>156</v>
      </c>
      <c r="AT111" s="12" t="s">
        <v>110</v>
      </c>
      <c r="AU111" s="12" t="s">
        <v>106</v>
      </c>
      <c r="AY111" s="12" t="s">
        <v>107</v>
      </c>
      <c r="BE111" s="147">
        <f t="shared" si="4"/>
        <v>0</v>
      </c>
      <c r="BF111" s="147">
        <f t="shared" si="5"/>
        <v>0</v>
      </c>
      <c r="BG111" s="147">
        <f t="shared" si="6"/>
        <v>0</v>
      </c>
      <c r="BH111" s="147">
        <f t="shared" si="7"/>
        <v>0</v>
      </c>
      <c r="BI111" s="147">
        <f t="shared" si="8"/>
        <v>0</v>
      </c>
      <c r="BJ111" s="12" t="s">
        <v>106</v>
      </c>
      <c r="BK111" s="147">
        <f t="shared" si="9"/>
        <v>0</v>
      </c>
      <c r="BL111" s="12" t="s">
        <v>156</v>
      </c>
      <c r="BM111" s="12" t="s">
        <v>204</v>
      </c>
    </row>
    <row r="112" spans="2:65" s="1" customFormat="1" ht="16.5" customHeight="1">
      <c r="B112" s="135"/>
      <c r="C112" s="148" t="s">
        <v>205</v>
      </c>
      <c r="D112" s="148" t="s">
        <v>148</v>
      </c>
      <c r="E112" s="149" t="s">
        <v>206</v>
      </c>
      <c r="F112" s="150" t="s">
        <v>207</v>
      </c>
      <c r="G112" s="151" t="s">
        <v>133</v>
      </c>
      <c r="H112" s="152">
        <v>0.3</v>
      </c>
      <c r="I112" s="153"/>
      <c r="J112" s="154">
        <f t="shared" si="0"/>
        <v>0</v>
      </c>
      <c r="K112" s="150" t="s">
        <v>1</v>
      </c>
      <c r="L112" s="155"/>
      <c r="M112" s="156" t="s">
        <v>1</v>
      </c>
      <c r="N112" s="157" t="s">
        <v>37</v>
      </c>
      <c r="O112" s="45"/>
      <c r="P112" s="145">
        <f t="shared" si="1"/>
        <v>0</v>
      </c>
      <c r="Q112" s="145">
        <v>2.1000000000000001E-2</v>
      </c>
      <c r="R112" s="145">
        <f t="shared" si="2"/>
        <v>6.3E-3</v>
      </c>
      <c r="S112" s="145">
        <v>0</v>
      </c>
      <c r="T112" s="146">
        <f t="shared" si="3"/>
        <v>0</v>
      </c>
      <c r="AR112" s="12" t="s">
        <v>161</v>
      </c>
      <c r="AT112" s="12" t="s">
        <v>148</v>
      </c>
      <c r="AU112" s="12" t="s">
        <v>106</v>
      </c>
      <c r="AY112" s="12" t="s">
        <v>107</v>
      </c>
      <c r="BE112" s="147">
        <f t="shared" si="4"/>
        <v>0</v>
      </c>
      <c r="BF112" s="147">
        <f t="shared" si="5"/>
        <v>0</v>
      </c>
      <c r="BG112" s="147">
        <f t="shared" si="6"/>
        <v>0</v>
      </c>
      <c r="BH112" s="147">
        <f t="shared" si="7"/>
        <v>0</v>
      </c>
      <c r="BI112" s="147">
        <f t="shared" si="8"/>
        <v>0</v>
      </c>
      <c r="BJ112" s="12" t="s">
        <v>106</v>
      </c>
      <c r="BK112" s="147">
        <f t="shared" si="9"/>
        <v>0</v>
      </c>
      <c r="BL112" s="12" t="s">
        <v>161</v>
      </c>
      <c r="BM112" s="12" t="s">
        <v>208</v>
      </c>
    </row>
    <row r="113" spans="2:65" s="1" customFormat="1" ht="16.5" customHeight="1">
      <c r="B113" s="135"/>
      <c r="C113" s="136" t="s">
        <v>209</v>
      </c>
      <c r="D113" s="136" t="s">
        <v>110</v>
      </c>
      <c r="E113" s="137" t="s">
        <v>210</v>
      </c>
      <c r="F113" s="138" t="s">
        <v>211</v>
      </c>
      <c r="G113" s="139" t="s">
        <v>126</v>
      </c>
      <c r="H113" s="140">
        <v>36</v>
      </c>
      <c r="I113" s="141"/>
      <c r="J113" s="142">
        <f t="shared" si="0"/>
        <v>0</v>
      </c>
      <c r="K113" s="138" t="s">
        <v>134</v>
      </c>
      <c r="L113" s="26"/>
      <c r="M113" s="143" t="s">
        <v>1</v>
      </c>
      <c r="N113" s="144" t="s">
        <v>37</v>
      </c>
      <c r="O113" s="45"/>
      <c r="P113" s="145">
        <f t="shared" si="1"/>
        <v>0</v>
      </c>
      <c r="Q113" s="145">
        <v>0</v>
      </c>
      <c r="R113" s="145">
        <f t="shared" si="2"/>
        <v>0</v>
      </c>
      <c r="S113" s="145">
        <v>0</v>
      </c>
      <c r="T113" s="146">
        <f t="shared" si="3"/>
        <v>0</v>
      </c>
      <c r="AR113" s="12" t="s">
        <v>156</v>
      </c>
      <c r="AT113" s="12" t="s">
        <v>110</v>
      </c>
      <c r="AU113" s="12" t="s">
        <v>106</v>
      </c>
      <c r="AY113" s="12" t="s">
        <v>107</v>
      </c>
      <c r="BE113" s="147">
        <f t="shared" si="4"/>
        <v>0</v>
      </c>
      <c r="BF113" s="147">
        <f t="shared" si="5"/>
        <v>0</v>
      </c>
      <c r="BG113" s="147">
        <f t="shared" si="6"/>
        <v>0</v>
      </c>
      <c r="BH113" s="147">
        <f t="shared" si="7"/>
        <v>0</v>
      </c>
      <c r="BI113" s="147">
        <f t="shared" si="8"/>
        <v>0</v>
      </c>
      <c r="BJ113" s="12" t="s">
        <v>106</v>
      </c>
      <c r="BK113" s="147">
        <f t="shared" si="9"/>
        <v>0</v>
      </c>
      <c r="BL113" s="12" t="s">
        <v>156</v>
      </c>
      <c r="BM113" s="12" t="s">
        <v>212</v>
      </c>
    </row>
    <row r="114" spans="2:65" s="1" customFormat="1" ht="16.5" customHeight="1">
      <c r="B114" s="135"/>
      <c r="C114" s="136" t="s">
        <v>213</v>
      </c>
      <c r="D114" s="136" t="s">
        <v>110</v>
      </c>
      <c r="E114" s="137" t="s">
        <v>214</v>
      </c>
      <c r="F114" s="138" t="s">
        <v>215</v>
      </c>
      <c r="G114" s="139" t="s">
        <v>126</v>
      </c>
      <c r="H114" s="140">
        <v>4</v>
      </c>
      <c r="I114" s="141"/>
      <c r="J114" s="142">
        <f t="shared" si="0"/>
        <v>0</v>
      </c>
      <c r="K114" s="138" t="s">
        <v>134</v>
      </c>
      <c r="L114" s="26"/>
      <c r="M114" s="143" t="s">
        <v>1</v>
      </c>
      <c r="N114" s="144" t="s">
        <v>37</v>
      </c>
      <c r="O114" s="45"/>
      <c r="P114" s="145">
        <f t="shared" si="1"/>
        <v>0</v>
      </c>
      <c r="Q114" s="145">
        <v>0</v>
      </c>
      <c r="R114" s="145">
        <f t="shared" si="2"/>
        <v>0</v>
      </c>
      <c r="S114" s="145">
        <v>0</v>
      </c>
      <c r="T114" s="146">
        <f t="shared" si="3"/>
        <v>0</v>
      </c>
      <c r="AR114" s="12" t="s">
        <v>156</v>
      </c>
      <c r="AT114" s="12" t="s">
        <v>110</v>
      </c>
      <c r="AU114" s="12" t="s">
        <v>106</v>
      </c>
      <c r="AY114" s="12" t="s">
        <v>107</v>
      </c>
      <c r="BE114" s="147">
        <f t="shared" si="4"/>
        <v>0</v>
      </c>
      <c r="BF114" s="147">
        <f t="shared" si="5"/>
        <v>0</v>
      </c>
      <c r="BG114" s="147">
        <f t="shared" si="6"/>
        <v>0</v>
      </c>
      <c r="BH114" s="147">
        <f t="shared" si="7"/>
        <v>0</v>
      </c>
      <c r="BI114" s="147">
        <f t="shared" si="8"/>
        <v>0</v>
      </c>
      <c r="BJ114" s="12" t="s">
        <v>106</v>
      </c>
      <c r="BK114" s="147">
        <f t="shared" si="9"/>
        <v>0</v>
      </c>
      <c r="BL114" s="12" t="s">
        <v>156</v>
      </c>
      <c r="BM114" s="12" t="s">
        <v>216</v>
      </c>
    </row>
    <row r="115" spans="2:65" s="1" customFormat="1" ht="16.5" customHeight="1">
      <c r="B115" s="135"/>
      <c r="C115" s="136" t="s">
        <v>217</v>
      </c>
      <c r="D115" s="136" t="s">
        <v>110</v>
      </c>
      <c r="E115" s="137" t="s">
        <v>218</v>
      </c>
      <c r="F115" s="138" t="s">
        <v>219</v>
      </c>
      <c r="G115" s="139" t="s">
        <v>126</v>
      </c>
      <c r="H115" s="140">
        <v>2</v>
      </c>
      <c r="I115" s="141"/>
      <c r="J115" s="142">
        <f t="shared" si="0"/>
        <v>0</v>
      </c>
      <c r="K115" s="138" t="s">
        <v>134</v>
      </c>
      <c r="L115" s="26"/>
      <c r="M115" s="143" t="s">
        <v>1</v>
      </c>
      <c r="N115" s="144" t="s">
        <v>37</v>
      </c>
      <c r="O115" s="45"/>
      <c r="P115" s="145">
        <f t="shared" si="1"/>
        <v>0</v>
      </c>
      <c r="Q115" s="145">
        <v>0</v>
      </c>
      <c r="R115" s="145">
        <f t="shared" si="2"/>
        <v>0</v>
      </c>
      <c r="S115" s="145">
        <v>0</v>
      </c>
      <c r="T115" s="146">
        <f t="shared" si="3"/>
        <v>0</v>
      </c>
      <c r="AR115" s="12" t="s">
        <v>156</v>
      </c>
      <c r="AT115" s="12" t="s">
        <v>110</v>
      </c>
      <c r="AU115" s="12" t="s">
        <v>106</v>
      </c>
      <c r="AY115" s="12" t="s">
        <v>107</v>
      </c>
      <c r="BE115" s="147">
        <f t="shared" si="4"/>
        <v>0</v>
      </c>
      <c r="BF115" s="147">
        <f t="shared" si="5"/>
        <v>0</v>
      </c>
      <c r="BG115" s="147">
        <f t="shared" si="6"/>
        <v>0</v>
      </c>
      <c r="BH115" s="147">
        <f t="shared" si="7"/>
        <v>0</v>
      </c>
      <c r="BI115" s="147">
        <f t="shared" si="8"/>
        <v>0</v>
      </c>
      <c r="BJ115" s="12" t="s">
        <v>106</v>
      </c>
      <c r="BK115" s="147">
        <f t="shared" si="9"/>
        <v>0</v>
      </c>
      <c r="BL115" s="12" t="s">
        <v>156</v>
      </c>
      <c r="BM115" s="12" t="s">
        <v>220</v>
      </c>
    </row>
    <row r="116" spans="2:65" s="1" customFormat="1" ht="16.5" customHeight="1">
      <c r="B116" s="135"/>
      <c r="C116" s="136" t="s">
        <v>221</v>
      </c>
      <c r="D116" s="136" t="s">
        <v>110</v>
      </c>
      <c r="E116" s="137" t="s">
        <v>222</v>
      </c>
      <c r="F116" s="138" t="s">
        <v>223</v>
      </c>
      <c r="G116" s="139" t="s">
        <v>126</v>
      </c>
      <c r="H116" s="140">
        <v>4</v>
      </c>
      <c r="I116" s="141"/>
      <c r="J116" s="142">
        <f t="shared" si="0"/>
        <v>0</v>
      </c>
      <c r="K116" s="138" t="s">
        <v>134</v>
      </c>
      <c r="L116" s="26"/>
      <c r="M116" s="143" t="s">
        <v>1</v>
      </c>
      <c r="N116" s="144" t="s">
        <v>37</v>
      </c>
      <c r="O116" s="45"/>
      <c r="P116" s="145">
        <f t="shared" si="1"/>
        <v>0</v>
      </c>
      <c r="Q116" s="145">
        <v>0</v>
      </c>
      <c r="R116" s="145">
        <f t="shared" si="2"/>
        <v>0</v>
      </c>
      <c r="S116" s="145">
        <v>0</v>
      </c>
      <c r="T116" s="146">
        <f t="shared" si="3"/>
        <v>0</v>
      </c>
      <c r="AR116" s="12" t="s">
        <v>156</v>
      </c>
      <c r="AT116" s="12" t="s">
        <v>110</v>
      </c>
      <c r="AU116" s="12" t="s">
        <v>106</v>
      </c>
      <c r="AY116" s="12" t="s">
        <v>107</v>
      </c>
      <c r="BE116" s="147">
        <f t="shared" si="4"/>
        <v>0</v>
      </c>
      <c r="BF116" s="147">
        <f t="shared" si="5"/>
        <v>0</v>
      </c>
      <c r="BG116" s="147">
        <f t="shared" si="6"/>
        <v>0</v>
      </c>
      <c r="BH116" s="147">
        <f t="shared" si="7"/>
        <v>0</v>
      </c>
      <c r="BI116" s="147">
        <f t="shared" si="8"/>
        <v>0</v>
      </c>
      <c r="BJ116" s="12" t="s">
        <v>106</v>
      </c>
      <c r="BK116" s="147">
        <f t="shared" si="9"/>
        <v>0</v>
      </c>
      <c r="BL116" s="12" t="s">
        <v>156</v>
      </c>
      <c r="BM116" s="12" t="s">
        <v>224</v>
      </c>
    </row>
    <row r="117" spans="2:65" s="1" customFormat="1" ht="16.5" customHeight="1">
      <c r="B117" s="135"/>
      <c r="C117" s="136" t="s">
        <v>225</v>
      </c>
      <c r="D117" s="136" t="s">
        <v>110</v>
      </c>
      <c r="E117" s="137" t="s">
        <v>226</v>
      </c>
      <c r="F117" s="138" t="s">
        <v>227</v>
      </c>
      <c r="G117" s="139" t="s">
        <v>126</v>
      </c>
      <c r="H117" s="140">
        <v>28</v>
      </c>
      <c r="I117" s="141"/>
      <c r="J117" s="142">
        <f t="shared" si="0"/>
        <v>0</v>
      </c>
      <c r="K117" s="138" t="s">
        <v>134</v>
      </c>
      <c r="L117" s="26"/>
      <c r="M117" s="143" t="s">
        <v>1</v>
      </c>
      <c r="N117" s="144" t="s">
        <v>37</v>
      </c>
      <c r="O117" s="45"/>
      <c r="P117" s="145">
        <f t="shared" si="1"/>
        <v>0</v>
      </c>
      <c r="Q117" s="145">
        <v>0</v>
      </c>
      <c r="R117" s="145">
        <f t="shared" si="2"/>
        <v>0</v>
      </c>
      <c r="S117" s="145">
        <v>0</v>
      </c>
      <c r="T117" s="146">
        <f t="shared" si="3"/>
        <v>0</v>
      </c>
      <c r="AR117" s="12" t="s">
        <v>156</v>
      </c>
      <c r="AT117" s="12" t="s">
        <v>110</v>
      </c>
      <c r="AU117" s="12" t="s">
        <v>106</v>
      </c>
      <c r="AY117" s="12" t="s">
        <v>107</v>
      </c>
      <c r="BE117" s="147">
        <f t="shared" si="4"/>
        <v>0</v>
      </c>
      <c r="BF117" s="147">
        <f t="shared" si="5"/>
        <v>0</v>
      </c>
      <c r="BG117" s="147">
        <f t="shared" si="6"/>
        <v>0</v>
      </c>
      <c r="BH117" s="147">
        <f t="shared" si="7"/>
        <v>0</v>
      </c>
      <c r="BI117" s="147">
        <f t="shared" si="8"/>
        <v>0</v>
      </c>
      <c r="BJ117" s="12" t="s">
        <v>106</v>
      </c>
      <c r="BK117" s="147">
        <f t="shared" si="9"/>
        <v>0</v>
      </c>
      <c r="BL117" s="12" t="s">
        <v>156</v>
      </c>
      <c r="BM117" s="12" t="s">
        <v>228</v>
      </c>
    </row>
    <row r="118" spans="2:65" s="1" customFormat="1" ht="16.5" customHeight="1">
      <c r="B118" s="135"/>
      <c r="C118" s="148" t="s">
        <v>229</v>
      </c>
      <c r="D118" s="148" t="s">
        <v>148</v>
      </c>
      <c r="E118" s="149" t="s">
        <v>230</v>
      </c>
      <c r="F118" s="150" t="s">
        <v>231</v>
      </c>
      <c r="G118" s="151" t="s">
        <v>126</v>
      </c>
      <c r="H118" s="152">
        <v>338</v>
      </c>
      <c r="I118" s="153"/>
      <c r="J118" s="154">
        <f t="shared" si="0"/>
        <v>0</v>
      </c>
      <c r="K118" s="150" t="s">
        <v>1</v>
      </c>
      <c r="L118" s="155"/>
      <c r="M118" s="156" t="s">
        <v>1</v>
      </c>
      <c r="N118" s="157" t="s">
        <v>37</v>
      </c>
      <c r="O118" s="45"/>
      <c r="P118" s="145">
        <f t="shared" si="1"/>
        <v>0</v>
      </c>
      <c r="Q118" s="145">
        <v>1.9000000000000001E-4</v>
      </c>
      <c r="R118" s="145">
        <f t="shared" si="2"/>
        <v>6.4219999999999999E-2</v>
      </c>
      <c r="S118" s="145">
        <v>0</v>
      </c>
      <c r="T118" s="146">
        <f t="shared" si="3"/>
        <v>0</v>
      </c>
      <c r="AR118" s="12" t="s">
        <v>232</v>
      </c>
      <c r="AT118" s="12" t="s">
        <v>148</v>
      </c>
      <c r="AU118" s="12" t="s">
        <v>106</v>
      </c>
      <c r="AY118" s="12" t="s">
        <v>107</v>
      </c>
      <c r="BE118" s="147">
        <f t="shared" si="4"/>
        <v>0</v>
      </c>
      <c r="BF118" s="147">
        <f t="shared" si="5"/>
        <v>0</v>
      </c>
      <c r="BG118" s="147">
        <f t="shared" si="6"/>
        <v>0</v>
      </c>
      <c r="BH118" s="147">
        <f t="shared" si="7"/>
        <v>0</v>
      </c>
      <c r="BI118" s="147">
        <f t="shared" si="8"/>
        <v>0</v>
      </c>
      <c r="BJ118" s="12" t="s">
        <v>106</v>
      </c>
      <c r="BK118" s="147">
        <f t="shared" si="9"/>
        <v>0</v>
      </c>
      <c r="BL118" s="12" t="s">
        <v>156</v>
      </c>
      <c r="BM118" s="12" t="s">
        <v>233</v>
      </c>
    </row>
    <row r="119" spans="2:65" s="1" customFormat="1" ht="16.5" customHeight="1">
      <c r="B119" s="135"/>
      <c r="C119" s="136" t="s">
        <v>234</v>
      </c>
      <c r="D119" s="136" t="s">
        <v>110</v>
      </c>
      <c r="E119" s="137" t="s">
        <v>235</v>
      </c>
      <c r="F119" s="138" t="s">
        <v>236</v>
      </c>
      <c r="G119" s="139" t="s">
        <v>237</v>
      </c>
      <c r="H119" s="140">
        <v>5</v>
      </c>
      <c r="I119" s="141"/>
      <c r="J119" s="142">
        <f t="shared" si="0"/>
        <v>0</v>
      </c>
      <c r="K119" s="138" t="s">
        <v>1</v>
      </c>
      <c r="L119" s="26"/>
      <c r="M119" s="143" t="s">
        <v>1</v>
      </c>
      <c r="N119" s="144" t="s">
        <v>37</v>
      </c>
      <c r="O119" s="45"/>
      <c r="P119" s="145">
        <f t="shared" si="1"/>
        <v>0</v>
      </c>
      <c r="Q119" s="145">
        <v>0</v>
      </c>
      <c r="R119" s="145">
        <f t="shared" si="2"/>
        <v>0</v>
      </c>
      <c r="S119" s="145">
        <v>0</v>
      </c>
      <c r="T119" s="146">
        <f t="shared" si="3"/>
        <v>0</v>
      </c>
      <c r="AR119" s="12" t="s">
        <v>156</v>
      </c>
      <c r="AT119" s="12" t="s">
        <v>110</v>
      </c>
      <c r="AU119" s="12" t="s">
        <v>106</v>
      </c>
      <c r="AY119" s="12" t="s">
        <v>107</v>
      </c>
      <c r="BE119" s="147">
        <f t="shared" si="4"/>
        <v>0</v>
      </c>
      <c r="BF119" s="147">
        <f t="shared" si="5"/>
        <v>0</v>
      </c>
      <c r="BG119" s="147">
        <f t="shared" si="6"/>
        <v>0</v>
      </c>
      <c r="BH119" s="147">
        <f t="shared" si="7"/>
        <v>0</v>
      </c>
      <c r="BI119" s="147">
        <f t="shared" si="8"/>
        <v>0</v>
      </c>
      <c r="BJ119" s="12" t="s">
        <v>106</v>
      </c>
      <c r="BK119" s="147">
        <f t="shared" si="9"/>
        <v>0</v>
      </c>
      <c r="BL119" s="12" t="s">
        <v>156</v>
      </c>
      <c r="BM119" s="12" t="s">
        <v>238</v>
      </c>
    </row>
    <row r="120" spans="2:65" s="1" customFormat="1" ht="16.5" customHeight="1">
      <c r="B120" s="135"/>
      <c r="C120" s="148" t="s">
        <v>239</v>
      </c>
      <c r="D120" s="148" t="s">
        <v>148</v>
      </c>
      <c r="E120" s="149" t="s">
        <v>240</v>
      </c>
      <c r="F120" s="150" t="s">
        <v>236</v>
      </c>
      <c r="G120" s="151" t="s">
        <v>237</v>
      </c>
      <c r="H120" s="152">
        <v>5</v>
      </c>
      <c r="I120" s="153"/>
      <c r="J120" s="154">
        <f t="shared" si="0"/>
        <v>0</v>
      </c>
      <c r="K120" s="150" t="s">
        <v>1</v>
      </c>
      <c r="L120" s="155"/>
      <c r="M120" s="156" t="s">
        <v>1</v>
      </c>
      <c r="N120" s="157" t="s">
        <v>37</v>
      </c>
      <c r="O120" s="45"/>
      <c r="P120" s="145">
        <f t="shared" si="1"/>
        <v>0</v>
      </c>
      <c r="Q120" s="145">
        <v>2E-3</v>
      </c>
      <c r="R120" s="145">
        <f t="shared" si="2"/>
        <v>0.01</v>
      </c>
      <c r="S120" s="145">
        <v>0</v>
      </c>
      <c r="T120" s="146">
        <f t="shared" si="3"/>
        <v>0</v>
      </c>
      <c r="AR120" s="12" t="s">
        <v>161</v>
      </c>
      <c r="AT120" s="12" t="s">
        <v>148</v>
      </c>
      <c r="AU120" s="12" t="s">
        <v>106</v>
      </c>
      <c r="AY120" s="12" t="s">
        <v>107</v>
      </c>
      <c r="BE120" s="147">
        <f t="shared" si="4"/>
        <v>0</v>
      </c>
      <c r="BF120" s="147">
        <f t="shared" si="5"/>
        <v>0</v>
      </c>
      <c r="BG120" s="147">
        <f t="shared" si="6"/>
        <v>0</v>
      </c>
      <c r="BH120" s="147">
        <f t="shared" si="7"/>
        <v>0</v>
      </c>
      <c r="BI120" s="147">
        <f t="shared" si="8"/>
        <v>0</v>
      </c>
      <c r="BJ120" s="12" t="s">
        <v>106</v>
      </c>
      <c r="BK120" s="147">
        <f t="shared" si="9"/>
        <v>0</v>
      </c>
      <c r="BL120" s="12" t="s">
        <v>161</v>
      </c>
      <c r="BM120" s="12" t="s">
        <v>241</v>
      </c>
    </row>
    <row r="121" spans="2:65" s="1" customFormat="1" ht="16.5" customHeight="1">
      <c r="B121" s="135"/>
      <c r="C121" s="136" t="s">
        <v>242</v>
      </c>
      <c r="D121" s="136" t="s">
        <v>110</v>
      </c>
      <c r="E121" s="137" t="s">
        <v>243</v>
      </c>
      <c r="F121" s="138" t="s">
        <v>244</v>
      </c>
      <c r="G121" s="139" t="s">
        <v>126</v>
      </c>
      <c r="H121" s="140">
        <v>12</v>
      </c>
      <c r="I121" s="141"/>
      <c r="J121" s="142">
        <f t="shared" si="0"/>
        <v>0</v>
      </c>
      <c r="K121" s="138" t="s">
        <v>134</v>
      </c>
      <c r="L121" s="26"/>
      <c r="M121" s="143" t="s">
        <v>1</v>
      </c>
      <c r="N121" s="144" t="s">
        <v>37</v>
      </c>
      <c r="O121" s="45"/>
      <c r="P121" s="145">
        <f t="shared" si="1"/>
        <v>0</v>
      </c>
      <c r="Q121" s="145">
        <v>0</v>
      </c>
      <c r="R121" s="145">
        <f t="shared" si="2"/>
        <v>0</v>
      </c>
      <c r="S121" s="145">
        <v>0</v>
      </c>
      <c r="T121" s="146">
        <f t="shared" si="3"/>
        <v>0</v>
      </c>
      <c r="AR121" s="12" t="s">
        <v>156</v>
      </c>
      <c r="AT121" s="12" t="s">
        <v>110</v>
      </c>
      <c r="AU121" s="12" t="s">
        <v>106</v>
      </c>
      <c r="AY121" s="12" t="s">
        <v>107</v>
      </c>
      <c r="BE121" s="147">
        <f t="shared" si="4"/>
        <v>0</v>
      </c>
      <c r="BF121" s="147">
        <f t="shared" si="5"/>
        <v>0</v>
      </c>
      <c r="BG121" s="147">
        <f t="shared" si="6"/>
        <v>0</v>
      </c>
      <c r="BH121" s="147">
        <f t="shared" si="7"/>
        <v>0</v>
      </c>
      <c r="BI121" s="147">
        <f t="shared" si="8"/>
        <v>0</v>
      </c>
      <c r="BJ121" s="12" t="s">
        <v>106</v>
      </c>
      <c r="BK121" s="147">
        <f t="shared" si="9"/>
        <v>0</v>
      </c>
      <c r="BL121" s="12" t="s">
        <v>156</v>
      </c>
      <c r="BM121" s="12" t="s">
        <v>245</v>
      </c>
    </row>
    <row r="122" spans="2:65" s="1" customFormat="1" ht="16.5" customHeight="1">
      <c r="B122" s="135"/>
      <c r="C122" s="136" t="s">
        <v>246</v>
      </c>
      <c r="D122" s="136" t="s">
        <v>110</v>
      </c>
      <c r="E122" s="137" t="s">
        <v>247</v>
      </c>
      <c r="F122" s="138" t="s">
        <v>248</v>
      </c>
      <c r="G122" s="139" t="s">
        <v>126</v>
      </c>
      <c r="H122" s="140">
        <v>4</v>
      </c>
      <c r="I122" s="141"/>
      <c r="J122" s="142">
        <f t="shared" si="0"/>
        <v>0</v>
      </c>
      <c r="K122" s="138" t="s">
        <v>134</v>
      </c>
      <c r="L122" s="26"/>
      <c r="M122" s="143" t="s">
        <v>1</v>
      </c>
      <c r="N122" s="144" t="s">
        <v>37</v>
      </c>
      <c r="O122" s="45"/>
      <c r="P122" s="145">
        <f t="shared" si="1"/>
        <v>0</v>
      </c>
      <c r="Q122" s="145">
        <v>0</v>
      </c>
      <c r="R122" s="145">
        <f t="shared" si="2"/>
        <v>0</v>
      </c>
      <c r="S122" s="145">
        <v>0</v>
      </c>
      <c r="T122" s="146">
        <f t="shared" si="3"/>
        <v>0</v>
      </c>
      <c r="AR122" s="12" t="s">
        <v>156</v>
      </c>
      <c r="AT122" s="12" t="s">
        <v>110</v>
      </c>
      <c r="AU122" s="12" t="s">
        <v>106</v>
      </c>
      <c r="AY122" s="12" t="s">
        <v>107</v>
      </c>
      <c r="BE122" s="147">
        <f t="shared" si="4"/>
        <v>0</v>
      </c>
      <c r="BF122" s="147">
        <f t="shared" si="5"/>
        <v>0</v>
      </c>
      <c r="BG122" s="147">
        <f t="shared" si="6"/>
        <v>0</v>
      </c>
      <c r="BH122" s="147">
        <f t="shared" si="7"/>
        <v>0</v>
      </c>
      <c r="BI122" s="147">
        <f t="shared" si="8"/>
        <v>0</v>
      </c>
      <c r="BJ122" s="12" t="s">
        <v>106</v>
      </c>
      <c r="BK122" s="147">
        <f t="shared" si="9"/>
        <v>0</v>
      </c>
      <c r="BL122" s="12" t="s">
        <v>156</v>
      </c>
      <c r="BM122" s="12" t="s">
        <v>249</v>
      </c>
    </row>
    <row r="123" spans="2:65" s="1" customFormat="1" ht="16.5" customHeight="1">
      <c r="B123" s="135"/>
      <c r="C123" s="148" t="s">
        <v>250</v>
      </c>
      <c r="D123" s="148" t="s">
        <v>148</v>
      </c>
      <c r="E123" s="149" t="s">
        <v>251</v>
      </c>
      <c r="F123" s="150" t="s">
        <v>252</v>
      </c>
      <c r="G123" s="151" t="s">
        <v>126</v>
      </c>
      <c r="H123" s="152">
        <v>4</v>
      </c>
      <c r="I123" s="153"/>
      <c r="J123" s="154">
        <f t="shared" si="0"/>
        <v>0</v>
      </c>
      <c r="K123" s="150" t="s">
        <v>134</v>
      </c>
      <c r="L123" s="155"/>
      <c r="M123" s="156" t="s">
        <v>1</v>
      </c>
      <c r="N123" s="157" t="s">
        <v>37</v>
      </c>
      <c r="O123" s="45"/>
      <c r="P123" s="145">
        <f t="shared" si="1"/>
        <v>0</v>
      </c>
      <c r="Q123" s="145">
        <v>1E-4</v>
      </c>
      <c r="R123" s="145">
        <f t="shared" si="2"/>
        <v>4.0000000000000002E-4</v>
      </c>
      <c r="S123" s="145">
        <v>0</v>
      </c>
      <c r="T123" s="146">
        <f t="shared" si="3"/>
        <v>0</v>
      </c>
      <c r="AR123" s="12" t="s">
        <v>161</v>
      </c>
      <c r="AT123" s="12" t="s">
        <v>148</v>
      </c>
      <c r="AU123" s="12" t="s">
        <v>106</v>
      </c>
      <c r="AY123" s="12" t="s">
        <v>107</v>
      </c>
      <c r="BE123" s="147">
        <f t="shared" si="4"/>
        <v>0</v>
      </c>
      <c r="BF123" s="147">
        <f t="shared" si="5"/>
        <v>0</v>
      </c>
      <c r="BG123" s="147">
        <f t="shared" si="6"/>
        <v>0</v>
      </c>
      <c r="BH123" s="147">
        <f t="shared" si="7"/>
        <v>0</v>
      </c>
      <c r="BI123" s="147">
        <f t="shared" si="8"/>
        <v>0</v>
      </c>
      <c r="BJ123" s="12" t="s">
        <v>106</v>
      </c>
      <c r="BK123" s="147">
        <f t="shared" si="9"/>
        <v>0</v>
      </c>
      <c r="BL123" s="12" t="s">
        <v>161</v>
      </c>
      <c r="BM123" s="12" t="s">
        <v>253</v>
      </c>
    </row>
    <row r="124" spans="2:65" s="1" customFormat="1" ht="16.5" customHeight="1">
      <c r="B124" s="135"/>
      <c r="C124" s="136" t="s">
        <v>254</v>
      </c>
      <c r="D124" s="136" t="s">
        <v>110</v>
      </c>
      <c r="E124" s="137" t="s">
        <v>255</v>
      </c>
      <c r="F124" s="138" t="s">
        <v>256</v>
      </c>
      <c r="G124" s="139" t="s">
        <v>126</v>
      </c>
      <c r="H124" s="140">
        <v>72</v>
      </c>
      <c r="I124" s="141"/>
      <c r="J124" s="142">
        <f t="shared" si="0"/>
        <v>0</v>
      </c>
      <c r="K124" s="138" t="s">
        <v>134</v>
      </c>
      <c r="L124" s="26"/>
      <c r="M124" s="143" t="s">
        <v>1</v>
      </c>
      <c r="N124" s="144" t="s">
        <v>37</v>
      </c>
      <c r="O124" s="45"/>
      <c r="P124" s="145">
        <f t="shared" si="1"/>
        <v>0</v>
      </c>
      <c r="Q124" s="145">
        <v>0</v>
      </c>
      <c r="R124" s="145">
        <f t="shared" si="2"/>
        <v>0</v>
      </c>
      <c r="S124" s="145">
        <v>0</v>
      </c>
      <c r="T124" s="146">
        <f t="shared" si="3"/>
        <v>0</v>
      </c>
      <c r="AR124" s="12" t="s">
        <v>156</v>
      </c>
      <c r="AT124" s="12" t="s">
        <v>110</v>
      </c>
      <c r="AU124" s="12" t="s">
        <v>106</v>
      </c>
      <c r="AY124" s="12" t="s">
        <v>107</v>
      </c>
      <c r="BE124" s="147">
        <f t="shared" si="4"/>
        <v>0</v>
      </c>
      <c r="BF124" s="147">
        <f t="shared" si="5"/>
        <v>0</v>
      </c>
      <c r="BG124" s="147">
        <f t="shared" si="6"/>
        <v>0</v>
      </c>
      <c r="BH124" s="147">
        <f t="shared" si="7"/>
        <v>0</v>
      </c>
      <c r="BI124" s="147">
        <f t="shared" si="8"/>
        <v>0</v>
      </c>
      <c r="BJ124" s="12" t="s">
        <v>106</v>
      </c>
      <c r="BK124" s="147">
        <f t="shared" si="9"/>
        <v>0</v>
      </c>
      <c r="BL124" s="12" t="s">
        <v>156</v>
      </c>
      <c r="BM124" s="12" t="s">
        <v>257</v>
      </c>
    </row>
    <row r="125" spans="2:65" s="1" customFormat="1" ht="16.5" customHeight="1">
      <c r="B125" s="135"/>
      <c r="C125" s="148" t="s">
        <v>258</v>
      </c>
      <c r="D125" s="148" t="s">
        <v>148</v>
      </c>
      <c r="E125" s="149" t="s">
        <v>259</v>
      </c>
      <c r="F125" s="150" t="s">
        <v>260</v>
      </c>
      <c r="G125" s="151" t="s">
        <v>126</v>
      </c>
      <c r="H125" s="152">
        <v>72</v>
      </c>
      <c r="I125" s="153"/>
      <c r="J125" s="154">
        <f t="shared" si="0"/>
        <v>0</v>
      </c>
      <c r="K125" s="150" t="s">
        <v>134</v>
      </c>
      <c r="L125" s="155"/>
      <c r="M125" s="156" t="s">
        <v>1</v>
      </c>
      <c r="N125" s="157" t="s">
        <v>37</v>
      </c>
      <c r="O125" s="45"/>
      <c r="P125" s="145">
        <f t="shared" si="1"/>
        <v>0</v>
      </c>
      <c r="Q125" s="145">
        <v>1.0000000000000001E-5</v>
      </c>
      <c r="R125" s="145">
        <f t="shared" si="2"/>
        <v>7.2000000000000005E-4</v>
      </c>
      <c r="S125" s="145">
        <v>0</v>
      </c>
      <c r="T125" s="146">
        <f t="shared" si="3"/>
        <v>0</v>
      </c>
      <c r="AR125" s="12" t="s">
        <v>161</v>
      </c>
      <c r="AT125" s="12" t="s">
        <v>148</v>
      </c>
      <c r="AU125" s="12" t="s">
        <v>106</v>
      </c>
      <c r="AY125" s="12" t="s">
        <v>107</v>
      </c>
      <c r="BE125" s="147">
        <f t="shared" si="4"/>
        <v>0</v>
      </c>
      <c r="BF125" s="147">
        <f t="shared" si="5"/>
        <v>0</v>
      </c>
      <c r="BG125" s="147">
        <f t="shared" si="6"/>
        <v>0</v>
      </c>
      <c r="BH125" s="147">
        <f t="shared" si="7"/>
        <v>0</v>
      </c>
      <c r="BI125" s="147">
        <f t="shared" si="8"/>
        <v>0</v>
      </c>
      <c r="BJ125" s="12" t="s">
        <v>106</v>
      </c>
      <c r="BK125" s="147">
        <f t="shared" si="9"/>
        <v>0</v>
      </c>
      <c r="BL125" s="12" t="s">
        <v>161</v>
      </c>
      <c r="BM125" s="12" t="s">
        <v>261</v>
      </c>
    </row>
    <row r="126" spans="2:65" s="1" customFormat="1" ht="16.5" customHeight="1">
      <c r="B126" s="135"/>
      <c r="C126" s="136" t="s">
        <v>262</v>
      </c>
      <c r="D126" s="136" t="s">
        <v>110</v>
      </c>
      <c r="E126" s="137" t="s">
        <v>263</v>
      </c>
      <c r="F126" s="138" t="s">
        <v>264</v>
      </c>
      <c r="G126" s="139" t="s">
        <v>126</v>
      </c>
      <c r="H126" s="140">
        <v>2</v>
      </c>
      <c r="I126" s="141"/>
      <c r="J126" s="142">
        <f t="shared" si="0"/>
        <v>0</v>
      </c>
      <c r="K126" s="138" t="s">
        <v>1</v>
      </c>
      <c r="L126" s="26"/>
      <c r="M126" s="143" t="s">
        <v>1</v>
      </c>
      <c r="N126" s="144" t="s">
        <v>37</v>
      </c>
      <c r="O126" s="45"/>
      <c r="P126" s="145">
        <f t="shared" si="1"/>
        <v>0</v>
      </c>
      <c r="Q126" s="145">
        <v>0</v>
      </c>
      <c r="R126" s="145">
        <f t="shared" si="2"/>
        <v>0</v>
      </c>
      <c r="S126" s="145">
        <v>0</v>
      </c>
      <c r="T126" s="146">
        <f t="shared" si="3"/>
        <v>0</v>
      </c>
      <c r="AR126" s="12" t="s">
        <v>156</v>
      </c>
      <c r="AT126" s="12" t="s">
        <v>110</v>
      </c>
      <c r="AU126" s="12" t="s">
        <v>106</v>
      </c>
      <c r="AY126" s="12" t="s">
        <v>107</v>
      </c>
      <c r="BE126" s="147">
        <f t="shared" si="4"/>
        <v>0</v>
      </c>
      <c r="BF126" s="147">
        <f t="shared" si="5"/>
        <v>0</v>
      </c>
      <c r="BG126" s="147">
        <f t="shared" si="6"/>
        <v>0</v>
      </c>
      <c r="BH126" s="147">
        <f t="shared" si="7"/>
        <v>0</v>
      </c>
      <c r="BI126" s="147">
        <f t="shared" si="8"/>
        <v>0</v>
      </c>
      <c r="BJ126" s="12" t="s">
        <v>106</v>
      </c>
      <c r="BK126" s="147">
        <f t="shared" si="9"/>
        <v>0</v>
      </c>
      <c r="BL126" s="12" t="s">
        <v>156</v>
      </c>
      <c r="BM126" s="12" t="s">
        <v>265</v>
      </c>
    </row>
    <row r="127" spans="2:65" s="1" customFormat="1" ht="16.5" customHeight="1">
      <c r="B127" s="135"/>
      <c r="C127" s="148" t="s">
        <v>266</v>
      </c>
      <c r="D127" s="148" t="s">
        <v>148</v>
      </c>
      <c r="E127" s="149" t="s">
        <v>267</v>
      </c>
      <c r="F127" s="150" t="s">
        <v>268</v>
      </c>
      <c r="G127" s="151" t="s">
        <v>126</v>
      </c>
      <c r="H127" s="152">
        <v>1</v>
      </c>
      <c r="I127" s="153"/>
      <c r="J127" s="154">
        <f t="shared" si="0"/>
        <v>0</v>
      </c>
      <c r="K127" s="150" t="s">
        <v>134</v>
      </c>
      <c r="L127" s="155"/>
      <c r="M127" s="156" t="s">
        <v>1</v>
      </c>
      <c r="N127" s="157" t="s">
        <v>37</v>
      </c>
      <c r="O127" s="45"/>
      <c r="P127" s="145">
        <f t="shared" si="1"/>
        <v>0</v>
      </c>
      <c r="Q127" s="145">
        <v>0.42099999999999999</v>
      </c>
      <c r="R127" s="145">
        <f t="shared" si="2"/>
        <v>0.42099999999999999</v>
      </c>
      <c r="S127" s="145">
        <v>0</v>
      </c>
      <c r="T127" s="146">
        <f t="shared" si="3"/>
        <v>0</v>
      </c>
      <c r="AR127" s="12" t="s">
        <v>161</v>
      </c>
      <c r="AT127" s="12" t="s">
        <v>148</v>
      </c>
      <c r="AU127" s="12" t="s">
        <v>106</v>
      </c>
      <c r="AY127" s="12" t="s">
        <v>107</v>
      </c>
      <c r="BE127" s="147">
        <f t="shared" si="4"/>
        <v>0</v>
      </c>
      <c r="BF127" s="147">
        <f t="shared" si="5"/>
        <v>0</v>
      </c>
      <c r="BG127" s="147">
        <f t="shared" si="6"/>
        <v>0</v>
      </c>
      <c r="BH127" s="147">
        <f t="shared" si="7"/>
        <v>0</v>
      </c>
      <c r="BI127" s="147">
        <f t="shared" si="8"/>
        <v>0</v>
      </c>
      <c r="BJ127" s="12" t="s">
        <v>106</v>
      </c>
      <c r="BK127" s="147">
        <f t="shared" si="9"/>
        <v>0</v>
      </c>
      <c r="BL127" s="12" t="s">
        <v>161</v>
      </c>
      <c r="BM127" s="12" t="s">
        <v>269</v>
      </c>
    </row>
    <row r="128" spans="2:65" s="1" customFormat="1" ht="16.5" customHeight="1">
      <c r="B128" s="135"/>
      <c r="C128" s="148" t="s">
        <v>270</v>
      </c>
      <c r="D128" s="148" t="s">
        <v>148</v>
      </c>
      <c r="E128" s="149" t="s">
        <v>271</v>
      </c>
      <c r="F128" s="150" t="s">
        <v>272</v>
      </c>
      <c r="G128" s="151" t="s">
        <v>126</v>
      </c>
      <c r="H128" s="152">
        <v>1</v>
      </c>
      <c r="I128" s="153"/>
      <c r="J128" s="154">
        <f t="shared" si="0"/>
        <v>0</v>
      </c>
      <c r="K128" s="150" t="s">
        <v>134</v>
      </c>
      <c r="L128" s="155"/>
      <c r="M128" s="156" t="s">
        <v>1</v>
      </c>
      <c r="N128" s="157" t="s">
        <v>37</v>
      </c>
      <c r="O128" s="45"/>
      <c r="P128" s="145">
        <f t="shared" si="1"/>
        <v>0</v>
      </c>
      <c r="Q128" s="145">
        <v>0.433</v>
      </c>
      <c r="R128" s="145">
        <f t="shared" si="2"/>
        <v>0.433</v>
      </c>
      <c r="S128" s="145">
        <v>0</v>
      </c>
      <c r="T128" s="146">
        <f t="shared" si="3"/>
        <v>0</v>
      </c>
      <c r="AR128" s="12" t="s">
        <v>161</v>
      </c>
      <c r="AT128" s="12" t="s">
        <v>148</v>
      </c>
      <c r="AU128" s="12" t="s">
        <v>106</v>
      </c>
      <c r="AY128" s="12" t="s">
        <v>107</v>
      </c>
      <c r="BE128" s="147">
        <f t="shared" si="4"/>
        <v>0</v>
      </c>
      <c r="BF128" s="147">
        <f t="shared" si="5"/>
        <v>0</v>
      </c>
      <c r="BG128" s="147">
        <f t="shared" si="6"/>
        <v>0</v>
      </c>
      <c r="BH128" s="147">
        <f t="shared" si="7"/>
        <v>0</v>
      </c>
      <c r="BI128" s="147">
        <f t="shared" si="8"/>
        <v>0</v>
      </c>
      <c r="BJ128" s="12" t="s">
        <v>106</v>
      </c>
      <c r="BK128" s="147">
        <f t="shared" si="9"/>
        <v>0</v>
      </c>
      <c r="BL128" s="12" t="s">
        <v>161</v>
      </c>
      <c r="BM128" s="12" t="s">
        <v>273</v>
      </c>
    </row>
    <row r="129" spans="2:65" s="1" customFormat="1" ht="16.5" customHeight="1">
      <c r="B129" s="135"/>
      <c r="C129" s="136" t="s">
        <v>274</v>
      </c>
      <c r="D129" s="136" t="s">
        <v>110</v>
      </c>
      <c r="E129" s="137" t="s">
        <v>275</v>
      </c>
      <c r="F129" s="138" t="s">
        <v>276</v>
      </c>
      <c r="G129" s="139" t="s">
        <v>126</v>
      </c>
      <c r="H129" s="140">
        <v>10</v>
      </c>
      <c r="I129" s="141"/>
      <c r="J129" s="142">
        <f t="shared" si="0"/>
        <v>0</v>
      </c>
      <c r="K129" s="138" t="s">
        <v>1</v>
      </c>
      <c r="L129" s="26"/>
      <c r="M129" s="143" t="s">
        <v>1</v>
      </c>
      <c r="N129" s="144" t="s">
        <v>37</v>
      </c>
      <c r="O129" s="45"/>
      <c r="P129" s="145">
        <f t="shared" si="1"/>
        <v>0</v>
      </c>
      <c r="Q129" s="145">
        <v>0</v>
      </c>
      <c r="R129" s="145">
        <f t="shared" si="2"/>
        <v>0</v>
      </c>
      <c r="S129" s="145">
        <v>0</v>
      </c>
      <c r="T129" s="146">
        <f t="shared" si="3"/>
        <v>0</v>
      </c>
      <c r="AR129" s="12" t="s">
        <v>156</v>
      </c>
      <c r="AT129" s="12" t="s">
        <v>110</v>
      </c>
      <c r="AU129" s="12" t="s">
        <v>106</v>
      </c>
      <c r="AY129" s="12" t="s">
        <v>107</v>
      </c>
      <c r="BE129" s="147">
        <f t="shared" si="4"/>
        <v>0</v>
      </c>
      <c r="BF129" s="147">
        <f t="shared" si="5"/>
        <v>0</v>
      </c>
      <c r="BG129" s="147">
        <f t="shared" si="6"/>
        <v>0</v>
      </c>
      <c r="BH129" s="147">
        <f t="shared" si="7"/>
        <v>0</v>
      </c>
      <c r="BI129" s="147">
        <f t="shared" si="8"/>
        <v>0</v>
      </c>
      <c r="BJ129" s="12" t="s">
        <v>106</v>
      </c>
      <c r="BK129" s="147">
        <f t="shared" si="9"/>
        <v>0</v>
      </c>
      <c r="BL129" s="12" t="s">
        <v>156</v>
      </c>
      <c r="BM129" s="12" t="s">
        <v>277</v>
      </c>
    </row>
    <row r="130" spans="2:65" s="1" customFormat="1" ht="16.5" customHeight="1">
      <c r="B130" s="135"/>
      <c r="C130" s="148" t="s">
        <v>278</v>
      </c>
      <c r="D130" s="148" t="s">
        <v>148</v>
      </c>
      <c r="E130" s="149" t="s">
        <v>279</v>
      </c>
      <c r="F130" s="150" t="s">
        <v>280</v>
      </c>
      <c r="G130" s="151" t="s">
        <v>126</v>
      </c>
      <c r="H130" s="152">
        <v>10</v>
      </c>
      <c r="I130" s="153"/>
      <c r="J130" s="154">
        <f t="shared" si="0"/>
        <v>0</v>
      </c>
      <c r="K130" s="150" t="s">
        <v>1</v>
      </c>
      <c r="L130" s="155"/>
      <c r="M130" s="156" t="s">
        <v>1</v>
      </c>
      <c r="N130" s="157" t="s">
        <v>37</v>
      </c>
      <c r="O130" s="45"/>
      <c r="P130" s="145">
        <f t="shared" si="1"/>
        <v>0</v>
      </c>
      <c r="Q130" s="145">
        <v>6.4999999999999997E-3</v>
      </c>
      <c r="R130" s="145">
        <f t="shared" si="2"/>
        <v>6.5000000000000002E-2</v>
      </c>
      <c r="S130" s="145">
        <v>0</v>
      </c>
      <c r="T130" s="146">
        <f t="shared" si="3"/>
        <v>0</v>
      </c>
      <c r="AR130" s="12" t="s">
        <v>161</v>
      </c>
      <c r="AT130" s="12" t="s">
        <v>148</v>
      </c>
      <c r="AU130" s="12" t="s">
        <v>106</v>
      </c>
      <c r="AY130" s="12" t="s">
        <v>107</v>
      </c>
      <c r="BE130" s="147">
        <f t="shared" si="4"/>
        <v>0</v>
      </c>
      <c r="BF130" s="147">
        <f t="shared" si="5"/>
        <v>0</v>
      </c>
      <c r="BG130" s="147">
        <f t="shared" si="6"/>
        <v>0</v>
      </c>
      <c r="BH130" s="147">
        <f t="shared" si="7"/>
        <v>0</v>
      </c>
      <c r="BI130" s="147">
        <f t="shared" si="8"/>
        <v>0</v>
      </c>
      <c r="BJ130" s="12" t="s">
        <v>106</v>
      </c>
      <c r="BK130" s="147">
        <f t="shared" si="9"/>
        <v>0</v>
      </c>
      <c r="BL130" s="12" t="s">
        <v>161</v>
      </c>
      <c r="BM130" s="12" t="s">
        <v>281</v>
      </c>
    </row>
    <row r="131" spans="2:65" s="1" customFormat="1" ht="16.5" customHeight="1">
      <c r="B131" s="135"/>
      <c r="C131" s="136" t="s">
        <v>282</v>
      </c>
      <c r="D131" s="136" t="s">
        <v>110</v>
      </c>
      <c r="E131" s="137" t="s">
        <v>283</v>
      </c>
      <c r="F131" s="138" t="s">
        <v>284</v>
      </c>
      <c r="G131" s="139" t="s">
        <v>126</v>
      </c>
      <c r="H131" s="140">
        <v>6</v>
      </c>
      <c r="I131" s="141"/>
      <c r="J131" s="142">
        <f t="shared" ref="J131:J162" si="10">ROUND(I131*H131,2)</f>
        <v>0</v>
      </c>
      <c r="K131" s="138" t="s">
        <v>1</v>
      </c>
      <c r="L131" s="26"/>
      <c r="M131" s="143" t="s">
        <v>1</v>
      </c>
      <c r="N131" s="144" t="s">
        <v>37</v>
      </c>
      <c r="O131" s="45"/>
      <c r="P131" s="145">
        <f t="shared" ref="P131:P162" si="11">O131*H131</f>
        <v>0</v>
      </c>
      <c r="Q131" s="145">
        <v>0</v>
      </c>
      <c r="R131" s="145">
        <f t="shared" ref="R131:R162" si="12">Q131*H131</f>
        <v>0</v>
      </c>
      <c r="S131" s="145">
        <v>0</v>
      </c>
      <c r="T131" s="146">
        <f t="shared" ref="T131:T162" si="13">S131*H131</f>
        <v>0</v>
      </c>
      <c r="AR131" s="12" t="s">
        <v>156</v>
      </c>
      <c r="AT131" s="12" t="s">
        <v>110</v>
      </c>
      <c r="AU131" s="12" t="s">
        <v>106</v>
      </c>
      <c r="AY131" s="12" t="s">
        <v>107</v>
      </c>
      <c r="BE131" s="147">
        <f t="shared" ref="BE131:BE162" si="14">IF(N131="základná",J131,0)</f>
        <v>0</v>
      </c>
      <c r="BF131" s="147">
        <f t="shared" ref="BF131:BF162" si="15">IF(N131="znížená",J131,0)</f>
        <v>0</v>
      </c>
      <c r="BG131" s="147">
        <f t="shared" ref="BG131:BG162" si="16">IF(N131="zákl. prenesená",J131,0)</f>
        <v>0</v>
      </c>
      <c r="BH131" s="147">
        <f t="shared" ref="BH131:BH162" si="17">IF(N131="zníž. prenesená",J131,0)</f>
        <v>0</v>
      </c>
      <c r="BI131" s="147">
        <f t="shared" ref="BI131:BI162" si="18">IF(N131="nulová",J131,0)</f>
        <v>0</v>
      </c>
      <c r="BJ131" s="12" t="s">
        <v>106</v>
      </c>
      <c r="BK131" s="147">
        <f t="shared" ref="BK131:BK162" si="19">ROUND(I131*H131,2)</f>
        <v>0</v>
      </c>
      <c r="BL131" s="12" t="s">
        <v>156</v>
      </c>
      <c r="BM131" s="12" t="s">
        <v>285</v>
      </c>
    </row>
    <row r="132" spans="2:65" s="1" customFormat="1" ht="16.5" customHeight="1">
      <c r="B132" s="135"/>
      <c r="C132" s="148" t="s">
        <v>286</v>
      </c>
      <c r="D132" s="148" t="s">
        <v>148</v>
      </c>
      <c r="E132" s="149" t="s">
        <v>287</v>
      </c>
      <c r="F132" s="150" t="s">
        <v>288</v>
      </c>
      <c r="G132" s="151" t="s">
        <v>126</v>
      </c>
      <c r="H132" s="152">
        <v>6</v>
      </c>
      <c r="I132" s="153"/>
      <c r="J132" s="154">
        <f t="shared" si="10"/>
        <v>0</v>
      </c>
      <c r="K132" s="150" t="s">
        <v>1</v>
      </c>
      <c r="L132" s="155"/>
      <c r="M132" s="156" t="s">
        <v>1</v>
      </c>
      <c r="N132" s="157" t="s">
        <v>37</v>
      </c>
      <c r="O132" s="45"/>
      <c r="P132" s="145">
        <f t="shared" si="11"/>
        <v>0</v>
      </c>
      <c r="Q132" s="145">
        <v>1.31E-3</v>
      </c>
      <c r="R132" s="145">
        <f t="shared" si="12"/>
        <v>7.8599999999999989E-3</v>
      </c>
      <c r="S132" s="145">
        <v>0</v>
      </c>
      <c r="T132" s="146">
        <f t="shared" si="13"/>
        <v>0</v>
      </c>
      <c r="AR132" s="12" t="s">
        <v>161</v>
      </c>
      <c r="AT132" s="12" t="s">
        <v>148</v>
      </c>
      <c r="AU132" s="12" t="s">
        <v>106</v>
      </c>
      <c r="AY132" s="12" t="s">
        <v>107</v>
      </c>
      <c r="BE132" s="147">
        <f t="shared" si="14"/>
        <v>0</v>
      </c>
      <c r="BF132" s="147">
        <f t="shared" si="15"/>
        <v>0</v>
      </c>
      <c r="BG132" s="147">
        <f t="shared" si="16"/>
        <v>0</v>
      </c>
      <c r="BH132" s="147">
        <f t="shared" si="17"/>
        <v>0</v>
      </c>
      <c r="BI132" s="147">
        <f t="shared" si="18"/>
        <v>0</v>
      </c>
      <c r="BJ132" s="12" t="s">
        <v>106</v>
      </c>
      <c r="BK132" s="147">
        <f t="shared" si="19"/>
        <v>0</v>
      </c>
      <c r="BL132" s="12" t="s">
        <v>161</v>
      </c>
      <c r="BM132" s="12" t="s">
        <v>289</v>
      </c>
    </row>
    <row r="133" spans="2:65" s="1" customFormat="1" ht="16.5" customHeight="1">
      <c r="B133" s="135"/>
      <c r="C133" s="136" t="s">
        <v>290</v>
      </c>
      <c r="D133" s="136" t="s">
        <v>110</v>
      </c>
      <c r="E133" s="137" t="s">
        <v>291</v>
      </c>
      <c r="F133" s="138" t="s">
        <v>292</v>
      </c>
      <c r="G133" s="139" t="s">
        <v>155</v>
      </c>
      <c r="H133" s="140">
        <v>15</v>
      </c>
      <c r="I133" s="141"/>
      <c r="J133" s="142">
        <f t="shared" si="10"/>
        <v>0</v>
      </c>
      <c r="K133" s="138" t="s">
        <v>134</v>
      </c>
      <c r="L133" s="26"/>
      <c r="M133" s="143" t="s">
        <v>1</v>
      </c>
      <c r="N133" s="144" t="s">
        <v>37</v>
      </c>
      <c r="O133" s="45"/>
      <c r="P133" s="145">
        <f t="shared" si="11"/>
        <v>0</v>
      </c>
      <c r="Q133" s="145">
        <v>0</v>
      </c>
      <c r="R133" s="145">
        <f t="shared" si="12"/>
        <v>0</v>
      </c>
      <c r="S133" s="145">
        <v>0</v>
      </c>
      <c r="T133" s="146">
        <f t="shared" si="13"/>
        <v>0</v>
      </c>
      <c r="AR133" s="12" t="s">
        <v>156</v>
      </c>
      <c r="AT133" s="12" t="s">
        <v>110</v>
      </c>
      <c r="AU133" s="12" t="s">
        <v>106</v>
      </c>
      <c r="AY133" s="12" t="s">
        <v>107</v>
      </c>
      <c r="BE133" s="147">
        <f t="shared" si="14"/>
        <v>0</v>
      </c>
      <c r="BF133" s="147">
        <f t="shared" si="15"/>
        <v>0</v>
      </c>
      <c r="BG133" s="147">
        <f t="shared" si="16"/>
        <v>0</v>
      </c>
      <c r="BH133" s="147">
        <f t="shared" si="17"/>
        <v>0</v>
      </c>
      <c r="BI133" s="147">
        <f t="shared" si="18"/>
        <v>0</v>
      </c>
      <c r="BJ133" s="12" t="s">
        <v>106</v>
      </c>
      <c r="BK133" s="147">
        <f t="shared" si="19"/>
        <v>0</v>
      </c>
      <c r="BL133" s="12" t="s">
        <v>156</v>
      </c>
      <c r="BM133" s="12" t="s">
        <v>293</v>
      </c>
    </row>
    <row r="134" spans="2:65" s="1" customFormat="1" ht="16.5" customHeight="1">
      <c r="B134" s="135"/>
      <c r="C134" s="148" t="s">
        <v>294</v>
      </c>
      <c r="D134" s="148" t="s">
        <v>148</v>
      </c>
      <c r="E134" s="149" t="s">
        <v>295</v>
      </c>
      <c r="F134" s="150" t="s">
        <v>296</v>
      </c>
      <c r="G134" s="151" t="s">
        <v>113</v>
      </c>
      <c r="H134" s="152">
        <v>15</v>
      </c>
      <c r="I134" s="153"/>
      <c r="J134" s="154">
        <f t="shared" si="10"/>
        <v>0</v>
      </c>
      <c r="K134" s="150" t="s">
        <v>134</v>
      </c>
      <c r="L134" s="155"/>
      <c r="M134" s="156" t="s">
        <v>1</v>
      </c>
      <c r="N134" s="157" t="s">
        <v>37</v>
      </c>
      <c r="O134" s="45"/>
      <c r="P134" s="145">
        <f t="shared" si="11"/>
        <v>0</v>
      </c>
      <c r="Q134" s="145">
        <v>1E-3</v>
      </c>
      <c r="R134" s="145">
        <f t="shared" si="12"/>
        <v>1.4999999999999999E-2</v>
      </c>
      <c r="S134" s="145">
        <v>0</v>
      </c>
      <c r="T134" s="146">
        <f t="shared" si="13"/>
        <v>0</v>
      </c>
      <c r="AR134" s="12" t="s">
        <v>161</v>
      </c>
      <c r="AT134" s="12" t="s">
        <v>148</v>
      </c>
      <c r="AU134" s="12" t="s">
        <v>106</v>
      </c>
      <c r="AY134" s="12" t="s">
        <v>107</v>
      </c>
      <c r="BE134" s="147">
        <f t="shared" si="14"/>
        <v>0</v>
      </c>
      <c r="BF134" s="147">
        <f t="shared" si="15"/>
        <v>0</v>
      </c>
      <c r="BG134" s="147">
        <f t="shared" si="16"/>
        <v>0</v>
      </c>
      <c r="BH134" s="147">
        <f t="shared" si="17"/>
        <v>0</v>
      </c>
      <c r="BI134" s="147">
        <f t="shared" si="18"/>
        <v>0</v>
      </c>
      <c r="BJ134" s="12" t="s">
        <v>106</v>
      </c>
      <c r="BK134" s="147">
        <f t="shared" si="19"/>
        <v>0</v>
      </c>
      <c r="BL134" s="12" t="s">
        <v>161</v>
      </c>
      <c r="BM134" s="12" t="s">
        <v>297</v>
      </c>
    </row>
    <row r="135" spans="2:65" s="1" customFormat="1" ht="16.5" customHeight="1">
      <c r="B135" s="135"/>
      <c r="C135" s="136" t="s">
        <v>298</v>
      </c>
      <c r="D135" s="136" t="s">
        <v>110</v>
      </c>
      <c r="E135" s="137" t="s">
        <v>299</v>
      </c>
      <c r="F135" s="138" t="s">
        <v>300</v>
      </c>
      <c r="G135" s="139" t="s">
        <v>155</v>
      </c>
      <c r="H135" s="140">
        <v>50</v>
      </c>
      <c r="I135" s="141"/>
      <c r="J135" s="142">
        <f t="shared" si="10"/>
        <v>0</v>
      </c>
      <c r="K135" s="138" t="s">
        <v>134</v>
      </c>
      <c r="L135" s="26"/>
      <c r="M135" s="143" t="s">
        <v>1</v>
      </c>
      <c r="N135" s="144" t="s">
        <v>37</v>
      </c>
      <c r="O135" s="45"/>
      <c r="P135" s="145">
        <f t="shared" si="11"/>
        <v>0</v>
      </c>
      <c r="Q135" s="145">
        <v>0</v>
      </c>
      <c r="R135" s="145">
        <f t="shared" si="12"/>
        <v>0</v>
      </c>
      <c r="S135" s="145">
        <v>0</v>
      </c>
      <c r="T135" s="146">
        <f t="shared" si="13"/>
        <v>0</v>
      </c>
      <c r="AR135" s="12" t="s">
        <v>156</v>
      </c>
      <c r="AT135" s="12" t="s">
        <v>110</v>
      </c>
      <c r="AU135" s="12" t="s">
        <v>106</v>
      </c>
      <c r="AY135" s="12" t="s">
        <v>107</v>
      </c>
      <c r="BE135" s="147">
        <f t="shared" si="14"/>
        <v>0</v>
      </c>
      <c r="BF135" s="147">
        <f t="shared" si="15"/>
        <v>0</v>
      </c>
      <c r="BG135" s="147">
        <f t="shared" si="16"/>
        <v>0</v>
      </c>
      <c r="BH135" s="147">
        <f t="shared" si="17"/>
        <v>0</v>
      </c>
      <c r="BI135" s="147">
        <f t="shared" si="18"/>
        <v>0</v>
      </c>
      <c r="BJ135" s="12" t="s">
        <v>106</v>
      </c>
      <c r="BK135" s="147">
        <f t="shared" si="19"/>
        <v>0</v>
      </c>
      <c r="BL135" s="12" t="s">
        <v>156</v>
      </c>
      <c r="BM135" s="12" t="s">
        <v>301</v>
      </c>
    </row>
    <row r="136" spans="2:65" s="1" customFormat="1" ht="16.5" customHeight="1">
      <c r="B136" s="135"/>
      <c r="C136" s="148" t="s">
        <v>302</v>
      </c>
      <c r="D136" s="148" t="s">
        <v>148</v>
      </c>
      <c r="E136" s="149" t="s">
        <v>303</v>
      </c>
      <c r="F136" s="150" t="s">
        <v>304</v>
      </c>
      <c r="G136" s="151" t="s">
        <v>155</v>
      </c>
      <c r="H136" s="152">
        <v>50</v>
      </c>
      <c r="I136" s="153"/>
      <c r="J136" s="154">
        <f t="shared" si="10"/>
        <v>0</v>
      </c>
      <c r="K136" s="150" t="s">
        <v>134</v>
      </c>
      <c r="L136" s="155"/>
      <c r="M136" s="156" t="s">
        <v>1</v>
      </c>
      <c r="N136" s="157" t="s">
        <v>37</v>
      </c>
      <c r="O136" s="45"/>
      <c r="P136" s="145">
        <f t="shared" si="11"/>
        <v>0</v>
      </c>
      <c r="Q136" s="145">
        <v>1E-3</v>
      </c>
      <c r="R136" s="145">
        <f t="shared" si="12"/>
        <v>0.05</v>
      </c>
      <c r="S136" s="145">
        <v>0</v>
      </c>
      <c r="T136" s="146">
        <f t="shared" si="13"/>
        <v>0</v>
      </c>
      <c r="AR136" s="12" t="s">
        <v>161</v>
      </c>
      <c r="AT136" s="12" t="s">
        <v>148</v>
      </c>
      <c r="AU136" s="12" t="s">
        <v>106</v>
      </c>
      <c r="AY136" s="12" t="s">
        <v>107</v>
      </c>
      <c r="BE136" s="147">
        <f t="shared" si="14"/>
        <v>0</v>
      </c>
      <c r="BF136" s="147">
        <f t="shared" si="15"/>
        <v>0</v>
      </c>
      <c r="BG136" s="147">
        <f t="shared" si="16"/>
        <v>0</v>
      </c>
      <c r="BH136" s="147">
        <f t="shared" si="17"/>
        <v>0</v>
      </c>
      <c r="BI136" s="147">
        <f t="shared" si="18"/>
        <v>0</v>
      </c>
      <c r="BJ136" s="12" t="s">
        <v>106</v>
      </c>
      <c r="BK136" s="147">
        <f t="shared" si="19"/>
        <v>0</v>
      </c>
      <c r="BL136" s="12" t="s">
        <v>161</v>
      </c>
      <c r="BM136" s="12" t="s">
        <v>305</v>
      </c>
    </row>
    <row r="137" spans="2:65" s="1" customFormat="1" ht="16.5" customHeight="1">
      <c r="B137" s="135"/>
      <c r="C137" s="136" t="s">
        <v>306</v>
      </c>
      <c r="D137" s="136" t="s">
        <v>110</v>
      </c>
      <c r="E137" s="137" t="s">
        <v>307</v>
      </c>
      <c r="F137" s="138" t="s">
        <v>308</v>
      </c>
      <c r="G137" s="139" t="s">
        <v>126</v>
      </c>
      <c r="H137" s="140">
        <v>12</v>
      </c>
      <c r="I137" s="141"/>
      <c r="J137" s="142">
        <f t="shared" si="10"/>
        <v>0</v>
      </c>
      <c r="K137" s="138" t="s">
        <v>134</v>
      </c>
      <c r="L137" s="26"/>
      <c r="M137" s="143" t="s">
        <v>1</v>
      </c>
      <c r="N137" s="144" t="s">
        <v>37</v>
      </c>
      <c r="O137" s="45"/>
      <c r="P137" s="145">
        <f t="shared" si="11"/>
        <v>0</v>
      </c>
      <c r="Q137" s="145">
        <v>0</v>
      </c>
      <c r="R137" s="145">
        <f t="shared" si="12"/>
        <v>0</v>
      </c>
      <c r="S137" s="145">
        <v>0</v>
      </c>
      <c r="T137" s="146">
        <f t="shared" si="13"/>
        <v>0</v>
      </c>
      <c r="AR137" s="12" t="s">
        <v>156</v>
      </c>
      <c r="AT137" s="12" t="s">
        <v>110</v>
      </c>
      <c r="AU137" s="12" t="s">
        <v>106</v>
      </c>
      <c r="AY137" s="12" t="s">
        <v>107</v>
      </c>
      <c r="BE137" s="147">
        <f t="shared" si="14"/>
        <v>0</v>
      </c>
      <c r="BF137" s="147">
        <f t="shared" si="15"/>
        <v>0</v>
      </c>
      <c r="BG137" s="147">
        <f t="shared" si="16"/>
        <v>0</v>
      </c>
      <c r="BH137" s="147">
        <f t="shared" si="17"/>
        <v>0</v>
      </c>
      <c r="BI137" s="147">
        <f t="shared" si="18"/>
        <v>0</v>
      </c>
      <c r="BJ137" s="12" t="s">
        <v>106</v>
      </c>
      <c r="BK137" s="147">
        <f t="shared" si="19"/>
        <v>0</v>
      </c>
      <c r="BL137" s="12" t="s">
        <v>156</v>
      </c>
      <c r="BM137" s="12" t="s">
        <v>309</v>
      </c>
    </row>
    <row r="138" spans="2:65" s="1" customFormat="1" ht="16.5" customHeight="1">
      <c r="B138" s="135"/>
      <c r="C138" s="148" t="s">
        <v>310</v>
      </c>
      <c r="D138" s="148" t="s">
        <v>148</v>
      </c>
      <c r="E138" s="149" t="s">
        <v>311</v>
      </c>
      <c r="F138" s="150" t="s">
        <v>312</v>
      </c>
      <c r="G138" s="151" t="s">
        <v>126</v>
      </c>
      <c r="H138" s="152">
        <v>12</v>
      </c>
      <c r="I138" s="153"/>
      <c r="J138" s="154">
        <f t="shared" si="10"/>
        <v>0</v>
      </c>
      <c r="K138" s="150" t="s">
        <v>134</v>
      </c>
      <c r="L138" s="155"/>
      <c r="M138" s="156" t="s">
        <v>1</v>
      </c>
      <c r="N138" s="157" t="s">
        <v>37</v>
      </c>
      <c r="O138" s="45"/>
      <c r="P138" s="145">
        <f t="shared" si="11"/>
        <v>0</v>
      </c>
      <c r="Q138" s="145">
        <v>1.9000000000000001E-4</v>
      </c>
      <c r="R138" s="145">
        <f t="shared" si="12"/>
        <v>2.2799999999999999E-3</v>
      </c>
      <c r="S138" s="145">
        <v>0</v>
      </c>
      <c r="T138" s="146">
        <f t="shared" si="13"/>
        <v>0</v>
      </c>
      <c r="AR138" s="12" t="s">
        <v>161</v>
      </c>
      <c r="AT138" s="12" t="s">
        <v>148</v>
      </c>
      <c r="AU138" s="12" t="s">
        <v>106</v>
      </c>
      <c r="AY138" s="12" t="s">
        <v>107</v>
      </c>
      <c r="BE138" s="147">
        <f t="shared" si="14"/>
        <v>0</v>
      </c>
      <c r="BF138" s="147">
        <f t="shared" si="15"/>
        <v>0</v>
      </c>
      <c r="BG138" s="147">
        <f t="shared" si="16"/>
        <v>0</v>
      </c>
      <c r="BH138" s="147">
        <f t="shared" si="17"/>
        <v>0</v>
      </c>
      <c r="BI138" s="147">
        <f t="shared" si="18"/>
        <v>0</v>
      </c>
      <c r="BJ138" s="12" t="s">
        <v>106</v>
      </c>
      <c r="BK138" s="147">
        <f t="shared" si="19"/>
        <v>0</v>
      </c>
      <c r="BL138" s="12" t="s">
        <v>161</v>
      </c>
      <c r="BM138" s="12" t="s">
        <v>313</v>
      </c>
    </row>
    <row r="139" spans="2:65" s="1" customFormat="1" ht="16.5" customHeight="1">
      <c r="B139" s="135"/>
      <c r="C139" s="136" t="s">
        <v>314</v>
      </c>
      <c r="D139" s="136" t="s">
        <v>110</v>
      </c>
      <c r="E139" s="137" t="s">
        <v>315</v>
      </c>
      <c r="F139" s="138" t="s">
        <v>316</v>
      </c>
      <c r="G139" s="139" t="s">
        <v>126</v>
      </c>
      <c r="H139" s="140">
        <v>10</v>
      </c>
      <c r="I139" s="141"/>
      <c r="J139" s="142">
        <f t="shared" si="10"/>
        <v>0</v>
      </c>
      <c r="K139" s="138" t="s">
        <v>134</v>
      </c>
      <c r="L139" s="26"/>
      <c r="M139" s="143" t="s">
        <v>1</v>
      </c>
      <c r="N139" s="144" t="s">
        <v>37</v>
      </c>
      <c r="O139" s="45"/>
      <c r="P139" s="145">
        <f t="shared" si="11"/>
        <v>0</v>
      </c>
      <c r="Q139" s="145">
        <v>0</v>
      </c>
      <c r="R139" s="145">
        <f t="shared" si="12"/>
        <v>0</v>
      </c>
      <c r="S139" s="145">
        <v>0</v>
      </c>
      <c r="T139" s="146">
        <f t="shared" si="13"/>
        <v>0</v>
      </c>
      <c r="AR139" s="12" t="s">
        <v>156</v>
      </c>
      <c r="AT139" s="12" t="s">
        <v>110</v>
      </c>
      <c r="AU139" s="12" t="s">
        <v>106</v>
      </c>
      <c r="AY139" s="12" t="s">
        <v>107</v>
      </c>
      <c r="BE139" s="147">
        <f t="shared" si="14"/>
        <v>0</v>
      </c>
      <c r="BF139" s="147">
        <f t="shared" si="15"/>
        <v>0</v>
      </c>
      <c r="BG139" s="147">
        <f t="shared" si="16"/>
        <v>0</v>
      </c>
      <c r="BH139" s="147">
        <f t="shared" si="17"/>
        <v>0</v>
      </c>
      <c r="BI139" s="147">
        <f t="shared" si="18"/>
        <v>0</v>
      </c>
      <c r="BJ139" s="12" t="s">
        <v>106</v>
      </c>
      <c r="BK139" s="147">
        <f t="shared" si="19"/>
        <v>0</v>
      </c>
      <c r="BL139" s="12" t="s">
        <v>156</v>
      </c>
      <c r="BM139" s="12" t="s">
        <v>317</v>
      </c>
    </row>
    <row r="140" spans="2:65" s="1" customFormat="1" ht="16.5" customHeight="1">
      <c r="B140" s="135"/>
      <c r="C140" s="148" t="s">
        <v>318</v>
      </c>
      <c r="D140" s="148" t="s">
        <v>148</v>
      </c>
      <c r="E140" s="149" t="s">
        <v>319</v>
      </c>
      <c r="F140" s="150" t="s">
        <v>320</v>
      </c>
      <c r="G140" s="151" t="s">
        <v>126</v>
      </c>
      <c r="H140" s="152">
        <v>10</v>
      </c>
      <c r="I140" s="153"/>
      <c r="J140" s="154">
        <f t="shared" si="10"/>
        <v>0</v>
      </c>
      <c r="K140" s="150" t="s">
        <v>134</v>
      </c>
      <c r="L140" s="155"/>
      <c r="M140" s="156" t="s">
        <v>1</v>
      </c>
      <c r="N140" s="157" t="s">
        <v>37</v>
      </c>
      <c r="O140" s="45"/>
      <c r="P140" s="145">
        <f t="shared" si="11"/>
        <v>0</v>
      </c>
      <c r="Q140" s="145">
        <v>1.4999999999999999E-4</v>
      </c>
      <c r="R140" s="145">
        <f t="shared" si="12"/>
        <v>1.4999999999999998E-3</v>
      </c>
      <c r="S140" s="145">
        <v>0</v>
      </c>
      <c r="T140" s="146">
        <f t="shared" si="13"/>
        <v>0</v>
      </c>
      <c r="AR140" s="12" t="s">
        <v>161</v>
      </c>
      <c r="AT140" s="12" t="s">
        <v>148</v>
      </c>
      <c r="AU140" s="12" t="s">
        <v>106</v>
      </c>
      <c r="AY140" s="12" t="s">
        <v>107</v>
      </c>
      <c r="BE140" s="147">
        <f t="shared" si="14"/>
        <v>0</v>
      </c>
      <c r="BF140" s="147">
        <f t="shared" si="15"/>
        <v>0</v>
      </c>
      <c r="BG140" s="147">
        <f t="shared" si="16"/>
        <v>0</v>
      </c>
      <c r="BH140" s="147">
        <f t="shared" si="17"/>
        <v>0</v>
      </c>
      <c r="BI140" s="147">
        <f t="shared" si="18"/>
        <v>0</v>
      </c>
      <c r="BJ140" s="12" t="s">
        <v>106</v>
      </c>
      <c r="BK140" s="147">
        <f t="shared" si="19"/>
        <v>0</v>
      </c>
      <c r="BL140" s="12" t="s">
        <v>161</v>
      </c>
      <c r="BM140" s="12" t="s">
        <v>321</v>
      </c>
    </row>
    <row r="141" spans="2:65" s="1" customFormat="1" ht="16.5" customHeight="1">
      <c r="B141" s="135"/>
      <c r="C141" s="136" t="s">
        <v>322</v>
      </c>
      <c r="D141" s="136" t="s">
        <v>110</v>
      </c>
      <c r="E141" s="137" t="s">
        <v>323</v>
      </c>
      <c r="F141" s="138" t="s">
        <v>324</v>
      </c>
      <c r="G141" s="139" t="s">
        <v>126</v>
      </c>
      <c r="H141" s="140">
        <v>6</v>
      </c>
      <c r="I141" s="141"/>
      <c r="J141" s="142">
        <f t="shared" si="10"/>
        <v>0</v>
      </c>
      <c r="K141" s="138" t="s">
        <v>134</v>
      </c>
      <c r="L141" s="26"/>
      <c r="M141" s="143" t="s">
        <v>1</v>
      </c>
      <c r="N141" s="144" t="s">
        <v>37</v>
      </c>
      <c r="O141" s="45"/>
      <c r="P141" s="145">
        <f t="shared" si="11"/>
        <v>0</v>
      </c>
      <c r="Q141" s="145">
        <v>0</v>
      </c>
      <c r="R141" s="145">
        <f t="shared" si="12"/>
        <v>0</v>
      </c>
      <c r="S141" s="145">
        <v>0</v>
      </c>
      <c r="T141" s="146">
        <f t="shared" si="13"/>
        <v>0</v>
      </c>
      <c r="AR141" s="12" t="s">
        <v>156</v>
      </c>
      <c r="AT141" s="12" t="s">
        <v>110</v>
      </c>
      <c r="AU141" s="12" t="s">
        <v>106</v>
      </c>
      <c r="AY141" s="12" t="s">
        <v>107</v>
      </c>
      <c r="BE141" s="147">
        <f t="shared" si="14"/>
        <v>0</v>
      </c>
      <c r="BF141" s="147">
        <f t="shared" si="15"/>
        <v>0</v>
      </c>
      <c r="BG141" s="147">
        <f t="shared" si="16"/>
        <v>0</v>
      </c>
      <c r="BH141" s="147">
        <f t="shared" si="17"/>
        <v>0</v>
      </c>
      <c r="BI141" s="147">
        <f t="shared" si="18"/>
        <v>0</v>
      </c>
      <c r="BJ141" s="12" t="s">
        <v>106</v>
      </c>
      <c r="BK141" s="147">
        <f t="shared" si="19"/>
        <v>0</v>
      </c>
      <c r="BL141" s="12" t="s">
        <v>156</v>
      </c>
      <c r="BM141" s="12" t="s">
        <v>325</v>
      </c>
    </row>
    <row r="142" spans="2:65" s="1" customFormat="1" ht="16.5" customHeight="1">
      <c r="B142" s="135"/>
      <c r="C142" s="148" t="s">
        <v>326</v>
      </c>
      <c r="D142" s="148" t="s">
        <v>148</v>
      </c>
      <c r="E142" s="149" t="s">
        <v>327</v>
      </c>
      <c r="F142" s="150" t="s">
        <v>328</v>
      </c>
      <c r="G142" s="151" t="s">
        <v>126</v>
      </c>
      <c r="H142" s="152">
        <v>6</v>
      </c>
      <c r="I142" s="153"/>
      <c r="J142" s="154">
        <f t="shared" si="10"/>
        <v>0</v>
      </c>
      <c r="K142" s="150" t="s">
        <v>134</v>
      </c>
      <c r="L142" s="155"/>
      <c r="M142" s="156" t="s">
        <v>1</v>
      </c>
      <c r="N142" s="157" t="s">
        <v>37</v>
      </c>
      <c r="O142" s="45"/>
      <c r="P142" s="145">
        <f t="shared" si="11"/>
        <v>0</v>
      </c>
      <c r="Q142" s="145">
        <v>1.6000000000000001E-4</v>
      </c>
      <c r="R142" s="145">
        <f t="shared" si="12"/>
        <v>9.6000000000000013E-4</v>
      </c>
      <c r="S142" s="145">
        <v>0</v>
      </c>
      <c r="T142" s="146">
        <f t="shared" si="13"/>
        <v>0</v>
      </c>
      <c r="AR142" s="12" t="s">
        <v>161</v>
      </c>
      <c r="AT142" s="12" t="s">
        <v>148</v>
      </c>
      <c r="AU142" s="12" t="s">
        <v>106</v>
      </c>
      <c r="AY142" s="12" t="s">
        <v>107</v>
      </c>
      <c r="BE142" s="147">
        <f t="shared" si="14"/>
        <v>0</v>
      </c>
      <c r="BF142" s="147">
        <f t="shared" si="15"/>
        <v>0</v>
      </c>
      <c r="BG142" s="147">
        <f t="shared" si="16"/>
        <v>0</v>
      </c>
      <c r="BH142" s="147">
        <f t="shared" si="17"/>
        <v>0</v>
      </c>
      <c r="BI142" s="147">
        <f t="shared" si="18"/>
        <v>0</v>
      </c>
      <c r="BJ142" s="12" t="s">
        <v>106</v>
      </c>
      <c r="BK142" s="147">
        <f t="shared" si="19"/>
        <v>0</v>
      </c>
      <c r="BL142" s="12" t="s">
        <v>161</v>
      </c>
      <c r="BM142" s="12" t="s">
        <v>329</v>
      </c>
    </row>
    <row r="143" spans="2:65" s="1" customFormat="1" ht="16.5" customHeight="1">
      <c r="B143" s="135"/>
      <c r="C143" s="136" t="s">
        <v>330</v>
      </c>
      <c r="D143" s="136" t="s">
        <v>110</v>
      </c>
      <c r="E143" s="137" t="s">
        <v>331</v>
      </c>
      <c r="F143" s="138" t="s">
        <v>332</v>
      </c>
      <c r="G143" s="139" t="s">
        <v>126</v>
      </c>
      <c r="H143" s="140">
        <v>3</v>
      </c>
      <c r="I143" s="141"/>
      <c r="J143" s="142">
        <f t="shared" si="10"/>
        <v>0</v>
      </c>
      <c r="K143" s="138" t="s">
        <v>134</v>
      </c>
      <c r="L143" s="26"/>
      <c r="M143" s="143" t="s">
        <v>1</v>
      </c>
      <c r="N143" s="144" t="s">
        <v>37</v>
      </c>
      <c r="O143" s="45"/>
      <c r="P143" s="145">
        <f t="shared" si="11"/>
        <v>0</v>
      </c>
      <c r="Q143" s="145">
        <v>0</v>
      </c>
      <c r="R143" s="145">
        <f t="shared" si="12"/>
        <v>0</v>
      </c>
      <c r="S143" s="145">
        <v>0</v>
      </c>
      <c r="T143" s="146">
        <f t="shared" si="13"/>
        <v>0</v>
      </c>
      <c r="AR143" s="12" t="s">
        <v>156</v>
      </c>
      <c r="AT143" s="12" t="s">
        <v>110</v>
      </c>
      <c r="AU143" s="12" t="s">
        <v>106</v>
      </c>
      <c r="AY143" s="12" t="s">
        <v>107</v>
      </c>
      <c r="BE143" s="147">
        <f t="shared" si="14"/>
        <v>0</v>
      </c>
      <c r="BF143" s="147">
        <f t="shared" si="15"/>
        <v>0</v>
      </c>
      <c r="BG143" s="147">
        <f t="shared" si="16"/>
        <v>0</v>
      </c>
      <c r="BH143" s="147">
        <f t="shared" si="17"/>
        <v>0</v>
      </c>
      <c r="BI143" s="147">
        <f t="shared" si="18"/>
        <v>0</v>
      </c>
      <c r="BJ143" s="12" t="s">
        <v>106</v>
      </c>
      <c r="BK143" s="147">
        <f t="shared" si="19"/>
        <v>0</v>
      </c>
      <c r="BL143" s="12" t="s">
        <v>156</v>
      </c>
      <c r="BM143" s="12" t="s">
        <v>333</v>
      </c>
    </row>
    <row r="144" spans="2:65" s="1" customFormat="1" ht="16.5" customHeight="1">
      <c r="B144" s="135"/>
      <c r="C144" s="148" t="s">
        <v>334</v>
      </c>
      <c r="D144" s="148" t="s">
        <v>148</v>
      </c>
      <c r="E144" s="149" t="s">
        <v>335</v>
      </c>
      <c r="F144" s="150" t="s">
        <v>336</v>
      </c>
      <c r="G144" s="151" t="s">
        <v>126</v>
      </c>
      <c r="H144" s="152">
        <v>3</v>
      </c>
      <c r="I144" s="153"/>
      <c r="J144" s="154">
        <f t="shared" si="10"/>
        <v>0</v>
      </c>
      <c r="K144" s="150" t="s">
        <v>134</v>
      </c>
      <c r="L144" s="155"/>
      <c r="M144" s="156" t="s">
        <v>1</v>
      </c>
      <c r="N144" s="157" t="s">
        <v>37</v>
      </c>
      <c r="O144" s="45"/>
      <c r="P144" s="145">
        <f t="shared" si="11"/>
        <v>0</v>
      </c>
      <c r="Q144" s="145">
        <v>1.4999999999999999E-4</v>
      </c>
      <c r="R144" s="145">
        <f t="shared" si="12"/>
        <v>4.4999999999999999E-4</v>
      </c>
      <c r="S144" s="145">
        <v>0</v>
      </c>
      <c r="T144" s="146">
        <f t="shared" si="13"/>
        <v>0</v>
      </c>
      <c r="AR144" s="12" t="s">
        <v>161</v>
      </c>
      <c r="AT144" s="12" t="s">
        <v>148</v>
      </c>
      <c r="AU144" s="12" t="s">
        <v>106</v>
      </c>
      <c r="AY144" s="12" t="s">
        <v>107</v>
      </c>
      <c r="BE144" s="147">
        <f t="shared" si="14"/>
        <v>0</v>
      </c>
      <c r="BF144" s="147">
        <f t="shared" si="15"/>
        <v>0</v>
      </c>
      <c r="BG144" s="147">
        <f t="shared" si="16"/>
        <v>0</v>
      </c>
      <c r="BH144" s="147">
        <f t="shared" si="17"/>
        <v>0</v>
      </c>
      <c r="BI144" s="147">
        <f t="shared" si="18"/>
        <v>0</v>
      </c>
      <c r="BJ144" s="12" t="s">
        <v>106</v>
      </c>
      <c r="BK144" s="147">
        <f t="shared" si="19"/>
        <v>0</v>
      </c>
      <c r="BL144" s="12" t="s">
        <v>161</v>
      </c>
      <c r="BM144" s="12" t="s">
        <v>337</v>
      </c>
    </row>
    <row r="145" spans="2:65" s="1" customFormat="1" ht="16.5" customHeight="1">
      <c r="B145" s="135"/>
      <c r="C145" s="136" t="s">
        <v>338</v>
      </c>
      <c r="D145" s="136" t="s">
        <v>110</v>
      </c>
      <c r="E145" s="137" t="s">
        <v>339</v>
      </c>
      <c r="F145" s="138" t="s">
        <v>340</v>
      </c>
      <c r="G145" s="139" t="s">
        <v>126</v>
      </c>
      <c r="H145" s="140">
        <v>2</v>
      </c>
      <c r="I145" s="141"/>
      <c r="J145" s="142">
        <f t="shared" si="10"/>
        <v>0</v>
      </c>
      <c r="K145" s="138" t="s">
        <v>134</v>
      </c>
      <c r="L145" s="26"/>
      <c r="M145" s="143" t="s">
        <v>1</v>
      </c>
      <c r="N145" s="144" t="s">
        <v>37</v>
      </c>
      <c r="O145" s="45"/>
      <c r="P145" s="145">
        <f t="shared" si="11"/>
        <v>0</v>
      </c>
      <c r="Q145" s="145">
        <v>0</v>
      </c>
      <c r="R145" s="145">
        <f t="shared" si="12"/>
        <v>0</v>
      </c>
      <c r="S145" s="145">
        <v>0</v>
      </c>
      <c r="T145" s="146">
        <f t="shared" si="13"/>
        <v>0</v>
      </c>
      <c r="AR145" s="12" t="s">
        <v>156</v>
      </c>
      <c r="AT145" s="12" t="s">
        <v>110</v>
      </c>
      <c r="AU145" s="12" t="s">
        <v>106</v>
      </c>
      <c r="AY145" s="12" t="s">
        <v>107</v>
      </c>
      <c r="BE145" s="147">
        <f t="shared" si="14"/>
        <v>0</v>
      </c>
      <c r="BF145" s="147">
        <f t="shared" si="15"/>
        <v>0</v>
      </c>
      <c r="BG145" s="147">
        <f t="shared" si="16"/>
        <v>0</v>
      </c>
      <c r="BH145" s="147">
        <f t="shared" si="17"/>
        <v>0</v>
      </c>
      <c r="BI145" s="147">
        <f t="shared" si="18"/>
        <v>0</v>
      </c>
      <c r="BJ145" s="12" t="s">
        <v>106</v>
      </c>
      <c r="BK145" s="147">
        <f t="shared" si="19"/>
        <v>0</v>
      </c>
      <c r="BL145" s="12" t="s">
        <v>156</v>
      </c>
      <c r="BM145" s="12" t="s">
        <v>341</v>
      </c>
    </row>
    <row r="146" spans="2:65" s="1" customFormat="1" ht="16.5" customHeight="1">
      <c r="B146" s="135"/>
      <c r="C146" s="148" t="s">
        <v>342</v>
      </c>
      <c r="D146" s="148" t="s">
        <v>148</v>
      </c>
      <c r="E146" s="149" t="s">
        <v>343</v>
      </c>
      <c r="F146" s="150" t="s">
        <v>344</v>
      </c>
      <c r="G146" s="151" t="s">
        <v>126</v>
      </c>
      <c r="H146" s="152">
        <v>2</v>
      </c>
      <c r="I146" s="153"/>
      <c r="J146" s="154">
        <f t="shared" si="10"/>
        <v>0</v>
      </c>
      <c r="K146" s="150" t="s">
        <v>134</v>
      </c>
      <c r="L146" s="155"/>
      <c r="M146" s="156" t="s">
        <v>1</v>
      </c>
      <c r="N146" s="157" t="s">
        <v>37</v>
      </c>
      <c r="O146" s="45"/>
      <c r="P146" s="145">
        <f t="shared" si="11"/>
        <v>0</v>
      </c>
      <c r="Q146" s="145">
        <v>2.9E-4</v>
      </c>
      <c r="R146" s="145">
        <f t="shared" si="12"/>
        <v>5.8E-4</v>
      </c>
      <c r="S146" s="145">
        <v>0</v>
      </c>
      <c r="T146" s="146">
        <f t="shared" si="13"/>
        <v>0</v>
      </c>
      <c r="AR146" s="12" t="s">
        <v>161</v>
      </c>
      <c r="AT146" s="12" t="s">
        <v>148</v>
      </c>
      <c r="AU146" s="12" t="s">
        <v>106</v>
      </c>
      <c r="AY146" s="12" t="s">
        <v>107</v>
      </c>
      <c r="BE146" s="147">
        <f t="shared" si="14"/>
        <v>0</v>
      </c>
      <c r="BF146" s="147">
        <f t="shared" si="15"/>
        <v>0</v>
      </c>
      <c r="BG146" s="147">
        <f t="shared" si="16"/>
        <v>0</v>
      </c>
      <c r="BH146" s="147">
        <f t="shared" si="17"/>
        <v>0</v>
      </c>
      <c r="BI146" s="147">
        <f t="shared" si="18"/>
        <v>0</v>
      </c>
      <c r="BJ146" s="12" t="s">
        <v>106</v>
      </c>
      <c r="BK146" s="147">
        <f t="shared" si="19"/>
        <v>0</v>
      </c>
      <c r="BL146" s="12" t="s">
        <v>161</v>
      </c>
      <c r="BM146" s="12" t="s">
        <v>345</v>
      </c>
    </row>
    <row r="147" spans="2:65" s="1" customFormat="1" ht="16.5" customHeight="1">
      <c r="B147" s="135"/>
      <c r="C147" s="136" t="s">
        <v>346</v>
      </c>
      <c r="D147" s="136" t="s">
        <v>110</v>
      </c>
      <c r="E147" s="137" t="s">
        <v>347</v>
      </c>
      <c r="F147" s="138" t="s">
        <v>348</v>
      </c>
      <c r="G147" s="139" t="s">
        <v>126</v>
      </c>
      <c r="H147" s="140">
        <v>4</v>
      </c>
      <c r="I147" s="141"/>
      <c r="J147" s="142">
        <f t="shared" si="10"/>
        <v>0</v>
      </c>
      <c r="K147" s="138" t="s">
        <v>134</v>
      </c>
      <c r="L147" s="26"/>
      <c r="M147" s="143" t="s">
        <v>1</v>
      </c>
      <c r="N147" s="144" t="s">
        <v>37</v>
      </c>
      <c r="O147" s="45"/>
      <c r="P147" s="145">
        <f t="shared" si="11"/>
        <v>0</v>
      </c>
      <c r="Q147" s="145">
        <v>0</v>
      </c>
      <c r="R147" s="145">
        <f t="shared" si="12"/>
        <v>0</v>
      </c>
      <c r="S147" s="145">
        <v>0</v>
      </c>
      <c r="T147" s="146">
        <f t="shared" si="13"/>
        <v>0</v>
      </c>
      <c r="AR147" s="12" t="s">
        <v>156</v>
      </c>
      <c r="AT147" s="12" t="s">
        <v>110</v>
      </c>
      <c r="AU147" s="12" t="s">
        <v>106</v>
      </c>
      <c r="AY147" s="12" t="s">
        <v>107</v>
      </c>
      <c r="BE147" s="147">
        <f t="shared" si="14"/>
        <v>0</v>
      </c>
      <c r="BF147" s="147">
        <f t="shared" si="15"/>
        <v>0</v>
      </c>
      <c r="BG147" s="147">
        <f t="shared" si="16"/>
        <v>0</v>
      </c>
      <c r="BH147" s="147">
        <f t="shared" si="17"/>
        <v>0</v>
      </c>
      <c r="BI147" s="147">
        <f t="shared" si="18"/>
        <v>0</v>
      </c>
      <c r="BJ147" s="12" t="s">
        <v>106</v>
      </c>
      <c r="BK147" s="147">
        <f t="shared" si="19"/>
        <v>0</v>
      </c>
      <c r="BL147" s="12" t="s">
        <v>156</v>
      </c>
      <c r="BM147" s="12" t="s">
        <v>349</v>
      </c>
    </row>
    <row r="148" spans="2:65" s="1" customFormat="1" ht="16.5" customHeight="1">
      <c r="B148" s="135"/>
      <c r="C148" s="148" t="s">
        <v>350</v>
      </c>
      <c r="D148" s="148" t="s">
        <v>148</v>
      </c>
      <c r="E148" s="149" t="s">
        <v>351</v>
      </c>
      <c r="F148" s="150" t="s">
        <v>352</v>
      </c>
      <c r="G148" s="151" t="s">
        <v>126</v>
      </c>
      <c r="H148" s="152">
        <v>4</v>
      </c>
      <c r="I148" s="153"/>
      <c r="J148" s="154">
        <f t="shared" si="10"/>
        <v>0</v>
      </c>
      <c r="K148" s="150" t="s">
        <v>134</v>
      </c>
      <c r="L148" s="155"/>
      <c r="M148" s="156" t="s">
        <v>1</v>
      </c>
      <c r="N148" s="157" t="s">
        <v>37</v>
      </c>
      <c r="O148" s="45"/>
      <c r="P148" s="145">
        <f t="shared" si="11"/>
        <v>0</v>
      </c>
      <c r="Q148" s="145">
        <v>1.7000000000000001E-4</v>
      </c>
      <c r="R148" s="145">
        <f t="shared" si="12"/>
        <v>6.8000000000000005E-4</v>
      </c>
      <c r="S148" s="145">
        <v>0</v>
      </c>
      <c r="T148" s="146">
        <f t="shared" si="13"/>
        <v>0</v>
      </c>
      <c r="AR148" s="12" t="s">
        <v>161</v>
      </c>
      <c r="AT148" s="12" t="s">
        <v>148</v>
      </c>
      <c r="AU148" s="12" t="s">
        <v>106</v>
      </c>
      <c r="AY148" s="12" t="s">
        <v>107</v>
      </c>
      <c r="BE148" s="147">
        <f t="shared" si="14"/>
        <v>0</v>
      </c>
      <c r="BF148" s="147">
        <f t="shared" si="15"/>
        <v>0</v>
      </c>
      <c r="BG148" s="147">
        <f t="shared" si="16"/>
        <v>0</v>
      </c>
      <c r="BH148" s="147">
        <f t="shared" si="17"/>
        <v>0</v>
      </c>
      <c r="BI148" s="147">
        <f t="shared" si="18"/>
        <v>0</v>
      </c>
      <c r="BJ148" s="12" t="s">
        <v>106</v>
      </c>
      <c r="BK148" s="147">
        <f t="shared" si="19"/>
        <v>0</v>
      </c>
      <c r="BL148" s="12" t="s">
        <v>161</v>
      </c>
      <c r="BM148" s="12" t="s">
        <v>353</v>
      </c>
    </row>
    <row r="149" spans="2:65" s="1" customFormat="1" ht="16.5" customHeight="1">
      <c r="B149" s="135"/>
      <c r="C149" s="136" t="s">
        <v>354</v>
      </c>
      <c r="D149" s="136" t="s">
        <v>110</v>
      </c>
      <c r="E149" s="137" t="s">
        <v>355</v>
      </c>
      <c r="F149" s="138" t="s">
        <v>356</v>
      </c>
      <c r="G149" s="139" t="s">
        <v>126</v>
      </c>
      <c r="H149" s="140">
        <v>10</v>
      </c>
      <c r="I149" s="141"/>
      <c r="J149" s="142">
        <f t="shared" si="10"/>
        <v>0</v>
      </c>
      <c r="K149" s="138" t="s">
        <v>134</v>
      </c>
      <c r="L149" s="26"/>
      <c r="M149" s="143" t="s">
        <v>1</v>
      </c>
      <c r="N149" s="144" t="s">
        <v>37</v>
      </c>
      <c r="O149" s="45"/>
      <c r="P149" s="145">
        <f t="shared" si="11"/>
        <v>0</v>
      </c>
      <c r="Q149" s="145">
        <v>0</v>
      </c>
      <c r="R149" s="145">
        <f t="shared" si="12"/>
        <v>0</v>
      </c>
      <c r="S149" s="145">
        <v>0</v>
      </c>
      <c r="T149" s="146">
        <f t="shared" si="13"/>
        <v>0</v>
      </c>
      <c r="AR149" s="12" t="s">
        <v>156</v>
      </c>
      <c r="AT149" s="12" t="s">
        <v>110</v>
      </c>
      <c r="AU149" s="12" t="s">
        <v>106</v>
      </c>
      <c r="AY149" s="12" t="s">
        <v>107</v>
      </c>
      <c r="BE149" s="147">
        <f t="shared" si="14"/>
        <v>0</v>
      </c>
      <c r="BF149" s="147">
        <f t="shared" si="15"/>
        <v>0</v>
      </c>
      <c r="BG149" s="147">
        <f t="shared" si="16"/>
        <v>0</v>
      </c>
      <c r="BH149" s="147">
        <f t="shared" si="17"/>
        <v>0</v>
      </c>
      <c r="BI149" s="147">
        <f t="shared" si="18"/>
        <v>0</v>
      </c>
      <c r="BJ149" s="12" t="s">
        <v>106</v>
      </c>
      <c r="BK149" s="147">
        <f t="shared" si="19"/>
        <v>0</v>
      </c>
      <c r="BL149" s="12" t="s">
        <v>156</v>
      </c>
      <c r="BM149" s="12" t="s">
        <v>357</v>
      </c>
    </row>
    <row r="150" spans="2:65" s="1" customFormat="1" ht="16.5" customHeight="1">
      <c r="B150" s="135"/>
      <c r="C150" s="148" t="s">
        <v>358</v>
      </c>
      <c r="D150" s="148" t="s">
        <v>148</v>
      </c>
      <c r="E150" s="149" t="s">
        <v>359</v>
      </c>
      <c r="F150" s="150" t="s">
        <v>360</v>
      </c>
      <c r="G150" s="151" t="s">
        <v>126</v>
      </c>
      <c r="H150" s="152">
        <v>10</v>
      </c>
      <c r="I150" s="153"/>
      <c r="J150" s="154">
        <f t="shared" si="10"/>
        <v>0</v>
      </c>
      <c r="K150" s="150" t="s">
        <v>134</v>
      </c>
      <c r="L150" s="155"/>
      <c r="M150" s="156" t="s">
        <v>1</v>
      </c>
      <c r="N150" s="157" t="s">
        <v>37</v>
      </c>
      <c r="O150" s="45"/>
      <c r="P150" s="145">
        <f t="shared" si="11"/>
        <v>0</v>
      </c>
      <c r="Q150" s="145">
        <v>2.1000000000000001E-4</v>
      </c>
      <c r="R150" s="145">
        <f t="shared" si="12"/>
        <v>2.1000000000000003E-3</v>
      </c>
      <c r="S150" s="145">
        <v>0</v>
      </c>
      <c r="T150" s="146">
        <f t="shared" si="13"/>
        <v>0</v>
      </c>
      <c r="AR150" s="12" t="s">
        <v>161</v>
      </c>
      <c r="AT150" s="12" t="s">
        <v>148</v>
      </c>
      <c r="AU150" s="12" t="s">
        <v>106</v>
      </c>
      <c r="AY150" s="12" t="s">
        <v>107</v>
      </c>
      <c r="BE150" s="147">
        <f t="shared" si="14"/>
        <v>0</v>
      </c>
      <c r="BF150" s="147">
        <f t="shared" si="15"/>
        <v>0</v>
      </c>
      <c r="BG150" s="147">
        <f t="shared" si="16"/>
        <v>0</v>
      </c>
      <c r="BH150" s="147">
        <f t="shared" si="17"/>
        <v>0</v>
      </c>
      <c r="BI150" s="147">
        <f t="shared" si="18"/>
        <v>0</v>
      </c>
      <c r="BJ150" s="12" t="s">
        <v>106</v>
      </c>
      <c r="BK150" s="147">
        <f t="shared" si="19"/>
        <v>0</v>
      </c>
      <c r="BL150" s="12" t="s">
        <v>161</v>
      </c>
      <c r="BM150" s="12" t="s">
        <v>361</v>
      </c>
    </row>
    <row r="151" spans="2:65" s="1" customFormat="1" ht="16.5" customHeight="1">
      <c r="B151" s="135"/>
      <c r="C151" s="136" t="s">
        <v>362</v>
      </c>
      <c r="D151" s="136" t="s">
        <v>110</v>
      </c>
      <c r="E151" s="137" t="s">
        <v>363</v>
      </c>
      <c r="F151" s="138" t="s">
        <v>364</v>
      </c>
      <c r="G151" s="139" t="s">
        <v>126</v>
      </c>
      <c r="H151" s="140">
        <v>4</v>
      </c>
      <c r="I151" s="141"/>
      <c r="J151" s="142">
        <f t="shared" si="10"/>
        <v>0</v>
      </c>
      <c r="K151" s="138" t="s">
        <v>134</v>
      </c>
      <c r="L151" s="26"/>
      <c r="M151" s="143" t="s">
        <v>1</v>
      </c>
      <c r="N151" s="144" t="s">
        <v>37</v>
      </c>
      <c r="O151" s="45"/>
      <c r="P151" s="145">
        <f t="shared" si="11"/>
        <v>0</v>
      </c>
      <c r="Q151" s="145">
        <v>0</v>
      </c>
      <c r="R151" s="145">
        <f t="shared" si="12"/>
        <v>0</v>
      </c>
      <c r="S151" s="145">
        <v>0</v>
      </c>
      <c r="T151" s="146">
        <f t="shared" si="13"/>
        <v>0</v>
      </c>
      <c r="AR151" s="12" t="s">
        <v>156</v>
      </c>
      <c r="AT151" s="12" t="s">
        <v>110</v>
      </c>
      <c r="AU151" s="12" t="s">
        <v>106</v>
      </c>
      <c r="AY151" s="12" t="s">
        <v>107</v>
      </c>
      <c r="BE151" s="147">
        <f t="shared" si="14"/>
        <v>0</v>
      </c>
      <c r="BF151" s="147">
        <f t="shared" si="15"/>
        <v>0</v>
      </c>
      <c r="BG151" s="147">
        <f t="shared" si="16"/>
        <v>0</v>
      </c>
      <c r="BH151" s="147">
        <f t="shared" si="17"/>
        <v>0</v>
      </c>
      <c r="BI151" s="147">
        <f t="shared" si="18"/>
        <v>0</v>
      </c>
      <c r="BJ151" s="12" t="s">
        <v>106</v>
      </c>
      <c r="BK151" s="147">
        <f t="shared" si="19"/>
        <v>0</v>
      </c>
      <c r="BL151" s="12" t="s">
        <v>156</v>
      </c>
      <c r="BM151" s="12" t="s">
        <v>365</v>
      </c>
    </row>
    <row r="152" spans="2:65" s="1" customFormat="1" ht="16.5" customHeight="1">
      <c r="B152" s="135"/>
      <c r="C152" s="148" t="s">
        <v>366</v>
      </c>
      <c r="D152" s="148" t="s">
        <v>148</v>
      </c>
      <c r="E152" s="149" t="s">
        <v>367</v>
      </c>
      <c r="F152" s="150" t="s">
        <v>368</v>
      </c>
      <c r="G152" s="151" t="s">
        <v>126</v>
      </c>
      <c r="H152" s="152">
        <v>4</v>
      </c>
      <c r="I152" s="153"/>
      <c r="J152" s="154">
        <f t="shared" si="10"/>
        <v>0</v>
      </c>
      <c r="K152" s="150" t="s">
        <v>134</v>
      </c>
      <c r="L152" s="155"/>
      <c r="M152" s="156" t="s">
        <v>1</v>
      </c>
      <c r="N152" s="157" t="s">
        <v>37</v>
      </c>
      <c r="O152" s="45"/>
      <c r="P152" s="145">
        <f t="shared" si="11"/>
        <v>0</v>
      </c>
      <c r="Q152" s="145">
        <v>1.6299999999999999E-3</v>
      </c>
      <c r="R152" s="145">
        <f t="shared" si="12"/>
        <v>6.5199999999999998E-3</v>
      </c>
      <c r="S152" s="145">
        <v>0</v>
      </c>
      <c r="T152" s="146">
        <f t="shared" si="13"/>
        <v>0</v>
      </c>
      <c r="AR152" s="12" t="s">
        <v>161</v>
      </c>
      <c r="AT152" s="12" t="s">
        <v>148</v>
      </c>
      <c r="AU152" s="12" t="s">
        <v>106</v>
      </c>
      <c r="AY152" s="12" t="s">
        <v>107</v>
      </c>
      <c r="BE152" s="147">
        <f t="shared" si="14"/>
        <v>0</v>
      </c>
      <c r="BF152" s="147">
        <f t="shared" si="15"/>
        <v>0</v>
      </c>
      <c r="BG152" s="147">
        <f t="shared" si="16"/>
        <v>0</v>
      </c>
      <c r="BH152" s="147">
        <f t="shared" si="17"/>
        <v>0</v>
      </c>
      <c r="BI152" s="147">
        <f t="shared" si="18"/>
        <v>0</v>
      </c>
      <c r="BJ152" s="12" t="s">
        <v>106</v>
      </c>
      <c r="BK152" s="147">
        <f t="shared" si="19"/>
        <v>0</v>
      </c>
      <c r="BL152" s="12" t="s">
        <v>161</v>
      </c>
      <c r="BM152" s="12" t="s">
        <v>369</v>
      </c>
    </row>
    <row r="153" spans="2:65" s="1" customFormat="1" ht="16.5" customHeight="1">
      <c r="B153" s="135"/>
      <c r="C153" s="136" t="s">
        <v>370</v>
      </c>
      <c r="D153" s="136" t="s">
        <v>110</v>
      </c>
      <c r="E153" s="137" t="s">
        <v>371</v>
      </c>
      <c r="F153" s="138" t="s">
        <v>372</v>
      </c>
      <c r="G153" s="139" t="s">
        <v>126</v>
      </c>
      <c r="H153" s="140">
        <v>8</v>
      </c>
      <c r="I153" s="141"/>
      <c r="J153" s="142">
        <f t="shared" si="10"/>
        <v>0</v>
      </c>
      <c r="K153" s="138" t="s">
        <v>134</v>
      </c>
      <c r="L153" s="26"/>
      <c r="M153" s="143" t="s">
        <v>1</v>
      </c>
      <c r="N153" s="144" t="s">
        <v>37</v>
      </c>
      <c r="O153" s="45"/>
      <c r="P153" s="145">
        <f t="shared" si="11"/>
        <v>0</v>
      </c>
      <c r="Q153" s="145">
        <v>0</v>
      </c>
      <c r="R153" s="145">
        <f t="shared" si="12"/>
        <v>0</v>
      </c>
      <c r="S153" s="145">
        <v>0</v>
      </c>
      <c r="T153" s="146">
        <f t="shared" si="13"/>
        <v>0</v>
      </c>
      <c r="AR153" s="12" t="s">
        <v>156</v>
      </c>
      <c r="AT153" s="12" t="s">
        <v>110</v>
      </c>
      <c r="AU153" s="12" t="s">
        <v>106</v>
      </c>
      <c r="AY153" s="12" t="s">
        <v>107</v>
      </c>
      <c r="BE153" s="147">
        <f t="shared" si="14"/>
        <v>0</v>
      </c>
      <c r="BF153" s="147">
        <f t="shared" si="15"/>
        <v>0</v>
      </c>
      <c r="BG153" s="147">
        <f t="shared" si="16"/>
        <v>0</v>
      </c>
      <c r="BH153" s="147">
        <f t="shared" si="17"/>
        <v>0</v>
      </c>
      <c r="BI153" s="147">
        <f t="shared" si="18"/>
        <v>0</v>
      </c>
      <c r="BJ153" s="12" t="s">
        <v>106</v>
      </c>
      <c r="BK153" s="147">
        <f t="shared" si="19"/>
        <v>0</v>
      </c>
      <c r="BL153" s="12" t="s">
        <v>156</v>
      </c>
      <c r="BM153" s="12" t="s">
        <v>373</v>
      </c>
    </row>
    <row r="154" spans="2:65" s="1" customFormat="1" ht="16.5" customHeight="1">
      <c r="B154" s="135"/>
      <c r="C154" s="148" t="s">
        <v>156</v>
      </c>
      <c r="D154" s="148" t="s">
        <v>148</v>
      </c>
      <c r="E154" s="149" t="s">
        <v>374</v>
      </c>
      <c r="F154" s="150" t="s">
        <v>375</v>
      </c>
      <c r="G154" s="151" t="s">
        <v>126</v>
      </c>
      <c r="H154" s="152">
        <v>8</v>
      </c>
      <c r="I154" s="153"/>
      <c r="J154" s="154">
        <f t="shared" si="10"/>
        <v>0</v>
      </c>
      <c r="K154" s="150" t="s">
        <v>134</v>
      </c>
      <c r="L154" s="155"/>
      <c r="M154" s="156" t="s">
        <v>1</v>
      </c>
      <c r="N154" s="157" t="s">
        <v>37</v>
      </c>
      <c r="O154" s="45"/>
      <c r="P154" s="145">
        <f t="shared" si="11"/>
        <v>0</v>
      </c>
      <c r="Q154" s="145">
        <v>2.4000000000000001E-4</v>
      </c>
      <c r="R154" s="145">
        <f t="shared" si="12"/>
        <v>1.92E-3</v>
      </c>
      <c r="S154" s="145">
        <v>0</v>
      </c>
      <c r="T154" s="146">
        <f t="shared" si="13"/>
        <v>0</v>
      </c>
      <c r="AR154" s="12" t="s">
        <v>161</v>
      </c>
      <c r="AT154" s="12" t="s">
        <v>148</v>
      </c>
      <c r="AU154" s="12" t="s">
        <v>106</v>
      </c>
      <c r="AY154" s="12" t="s">
        <v>107</v>
      </c>
      <c r="BE154" s="147">
        <f t="shared" si="14"/>
        <v>0</v>
      </c>
      <c r="BF154" s="147">
        <f t="shared" si="15"/>
        <v>0</v>
      </c>
      <c r="BG154" s="147">
        <f t="shared" si="16"/>
        <v>0</v>
      </c>
      <c r="BH154" s="147">
        <f t="shared" si="17"/>
        <v>0</v>
      </c>
      <c r="BI154" s="147">
        <f t="shared" si="18"/>
        <v>0</v>
      </c>
      <c r="BJ154" s="12" t="s">
        <v>106</v>
      </c>
      <c r="BK154" s="147">
        <f t="shared" si="19"/>
        <v>0</v>
      </c>
      <c r="BL154" s="12" t="s">
        <v>161</v>
      </c>
      <c r="BM154" s="12" t="s">
        <v>376</v>
      </c>
    </row>
    <row r="155" spans="2:65" s="1" customFormat="1" ht="16.5" customHeight="1">
      <c r="B155" s="135"/>
      <c r="C155" s="136" t="s">
        <v>377</v>
      </c>
      <c r="D155" s="136" t="s">
        <v>110</v>
      </c>
      <c r="E155" s="137" t="s">
        <v>378</v>
      </c>
      <c r="F155" s="138" t="s">
        <v>379</v>
      </c>
      <c r="G155" s="139" t="s">
        <v>155</v>
      </c>
      <c r="H155" s="140">
        <v>20</v>
      </c>
      <c r="I155" s="141"/>
      <c r="J155" s="142">
        <f t="shared" si="10"/>
        <v>0</v>
      </c>
      <c r="K155" s="138" t="s">
        <v>134</v>
      </c>
      <c r="L155" s="26"/>
      <c r="M155" s="143" t="s">
        <v>1</v>
      </c>
      <c r="N155" s="144" t="s">
        <v>37</v>
      </c>
      <c r="O155" s="45"/>
      <c r="P155" s="145">
        <f t="shared" si="11"/>
        <v>0</v>
      </c>
      <c r="Q155" s="145">
        <v>0</v>
      </c>
      <c r="R155" s="145">
        <f t="shared" si="12"/>
        <v>0</v>
      </c>
      <c r="S155" s="145">
        <v>0</v>
      </c>
      <c r="T155" s="146">
        <f t="shared" si="13"/>
        <v>0</v>
      </c>
      <c r="AR155" s="12" t="s">
        <v>156</v>
      </c>
      <c r="AT155" s="12" t="s">
        <v>110</v>
      </c>
      <c r="AU155" s="12" t="s">
        <v>106</v>
      </c>
      <c r="AY155" s="12" t="s">
        <v>107</v>
      </c>
      <c r="BE155" s="147">
        <f t="shared" si="14"/>
        <v>0</v>
      </c>
      <c r="BF155" s="147">
        <f t="shared" si="15"/>
        <v>0</v>
      </c>
      <c r="BG155" s="147">
        <f t="shared" si="16"/>
        <v>0</v>
      </c>
      <c r="BH155" s="147">
        <f t="shared" si="17"/>
        <v>0</v>
      </c>
      <c r="BI155" s="147">
        <f t="shared" si="18"/>
        <v>0</v>
      </c>
      <c r="BJ155" s="12" t="s">
        <v>106</v>
      </c>
      <c r="BK155" s="147">
        <f t="shared" si="19"/>
        <v>0</v>
      </c>
      <c r="BL155" s="12" t="s">
        <v>156</v>
      </c>
      <c r="BM155" s="12" t="s">
        <v>380</v>
      </c>
    </row>
    <row r="156" spans="2:65" s="1" customFormat="1" ht="16.5" customHeight="1">
      <c r="B156" s="135"/>
      <c r="C156" s="148" t="s">
        <v>381</v>
      </c>
      <c r="D156" s="148" t="s">
        <v>148</v>
      </c>
      <c r="E156" s="149" t="s">
        <v>382</v>
      </c>
      <c r="F156" s="150" t="s">
        <v>383</v>
      </c>
      <c r="G156" s="151" t="s">
        <v>155</v>
      </c>
      <c r="H156" s="152">
        <v>20</v>
      </c>
      <c r="I156" s="153"/>
      <c r="J156" s="154">
        <f t="shared" si="10"/>
        <v>0</v>
      </c>
      <c r="K156" s="150" t="s">
        <v>134</v>
      </c>
      <c r="L156" s="155"/>
      <c r="M156" s="156" t="s">
        <v>1</v>
      </c>
      <c r="N156" s="157" t="s">
        <v>37</v>
      </c>
      <c r="O156" s="45"/>
      <c r="P156" s="145">
        <f t="shared" si="11"/>
        <v>0</v>
      </c>
      <c r="Q156" s="145">
        <v>1E-3</v>
      </c>
      <c r="R156" s="145">
        <f t="shared" si="12"/>
        <v>0.02</v>
      </c>
      <c r="S156" s="145">
        <v>0</v>
      </c>
      <c r="T156" s="146">
        <f t="shared" si="13"/>
        <v>0</v>
      </c>
      <c r="AR156" s="12" t="s">
        <v>161</v>
      </c>
      <c r="AT156" s="12" t="s">
        <v>148</v>
      </c>
      <c r="AU156" s="12" t="s">
        <v>106</v>
      </c>
      <c r="AY156" s="12" t="s">
        <v>107</v>
      </c>
      <c r="BE156" s="147">
        <f t="shared" si="14"/>
        <v>0</v>
      </c>
      <c r="BF156" s="147">
        <f t="shared" si="15"/>
        <v>0</v>
      </c>
      <c r="BG156" s="147">
        <f t="shared" si="16"/>
        <v>0</v>
      </c>
      <c r="BH156" s="147">
        <f t="shared" si="17"/>
        <v>0</v>
      </c>
      <c r="BI156" s="147">
        <f t="shared" si="18"/>
        <v>0</v>
      </c>
      <c r="BJ156" s="12" t="s">
        <v>106</v>
      </c>
      <c r="BK156" s="147">
        <f t="shared" si="19"/>
        <v>0</v>
      </c>
      <c r="BL156" s="12" t="s">
        <v>161</v>
      </c>
      <c r="BM156" s="12" t="s">
        <v>384</v>
      </c>
    </row>
    <row r="157" spans="2:65" s="1" customFormat="1" ht="16.5" customHeight="1">
      <c r="B157" s="135"/>
      <c r="C157" s="136" t="s">
        <v>385</v>
      </c>
      <c r="D157" s="136" t="s">
        <v>110</v>
      </c>
      <c r="E157" s="137" t="s">
        <v>386</v>
      </c>
      <c r="F157" s="138" t="s">
        <v>387</v>
      </c>
      <c r="G157" s="139" t="s">
        <v>126</v>
      </c>
      <c r="H157" s="140">
        <v>2</v>
      </c>
      <c r="I157" s="141"/>
      <c r="J157" s="142">
        <f t="shared" si="10"/>
        <v>0</v>
      </c>
      <c r="K157" s="138" t="s">
        <v>134</v>
      </c>
      <c r="L157" s="26"/>
      <c r="M157" s="143" t="s">
        <v>1</v>
      </c>
      <c r="N157" s="144" t="s">
        <v>37</v>
      </c>
      <c r="O157" s="45"/>
      <c r="P157" s="145">
        <f t="shared" si="11"/>
        <v>0</v>
      </c>
      <c r="Q157" s="145">
        <v>0</v>
      </c>
      <c r="R157" s="145">
        <f t="shared" si="12"/>
        <v>0</v>
      </c>
      <c r="S157" s="145">
        <v>0</v>
      </c>
      <c r="T157" s="146">
        <f t="shared" si="13"/>
        <v>0</v>
      </c>
      <c r="AR157" s="12" t="s">
        <v>156</v>
      </c>
      <c r="AT157" s="12" t="s">
        <v>110</v>
      </c>
      <c r="AU157" s="12" t="s">
        <v>106</v>
      </c>
      <c r="AY157" s="12" t="s">
        <v>107</v>
      </c>
      <c r="BE157" s="147">
        <f t="shared" si="14"/>
        <v>0</v>
      </c>
      <c r="BF157" s="147">
        <f t="shared" si="15"/>
        <v>0</v>
      </c>
      <c r="BG157" s="147">
        <f t="shared" si="16"/>
        <v>0</v>
      </c>
      <c r="BH157" s="147">
        <f t="shared" si="17"/>
        <v>0</v>
      </c>
      <c r="BI157" s="147">
        <f t="shared" si="18"/>
        <v>0</v>
      </c>
      <c r="BJ157" s="12" t="s">
        <v>106</v>
      </c>
      <c r="BK157" s="147">
        <f t="shared" si="19"/>
        <v>0</v>
      </c>
      <c r="BL157" s="12" t="s">
        <v>156</v>
      </c>
      <c r="BM157" s="12" t="s">
        <v>388</v>
      </c>
    </row>
    <row r="158" spans="2:65" s="1" customFormat="1" ht="16.5" customHeight="1">
      <c r="B158" s="135"/>
      <c r="C158" s="148" t="s">
        <v>389</v>
      </c>
      <c r="D158" s="148" t="s">
        <v>148</v>
      </c>
      <c r="E158" s="149" t="s">
        <v>390</v>
      </c>
      <c r="F158" s="150" t="s">
        <v>391</v>
      </c>
      <c r="G158" s="151" t="s">
        <v>126</v>
      </c>
      <c r="H158" s="152">
        <v>2</v>
      </c>
      <c r="I158" s="153"/>
      <c r="J158" s="154">
        <f t="shared" si="10"/>
        <v>0</v>
      </c>
      <c r="K158" s="150" t="s">
        <v>134</v>
      </c>
      <c r="L158" s="155"/>
      <c r="M158" s="156" t="s">
        <v>1</v>
      </c>
      <c r="N158" s="157" t="s">
        <v>37</v>
      </c>
      <c r="O158" s="45"/>
      <c r="P158" s="145">
        <f t="shared" si="11"/>
        <v>0</v>
      </c>
      <c r="Q158" s="145">
        <v>1.58E-3</v>
      </c>
      <c r="R158" s="145">
        <f t="shared" si="12"/>
        <v>3.16E-3</v>
      </c>
      <c r="S158" s="145">
        <v>0</v>
      </c>
      <c r="T158" s="146">
        <f t="shared" si="13"/>
        <v>0</v>
      </c>
      <c r="AR158" s="12" t="s">
        <v>161</v>
      </c>
      <c r="AT158" s="12" t="s">
        <v>148</v>
      </c>
      <c r="AU158" s="12" t="s">
        <v>106</v>
      </c>
      <c r="AY158" s="12" t="s">
        <v>107</v>
      </c>
      <c r="BE158" s="147">
        <f t="shared" si="14"/>
        <v>0</v>
      </c>
      <c r="BF158" s="147">
        <f t="shared" si="15"/>
        <v>0</v>
      </c>
      <c r="BG158" s="147">
        <f t="shared" si="16"/>
        <v>0</v>
      </c>
      <c r="BH158" s="147">
        <f t="shared" si="17"/>
        <v>0</v>
      </c>
      <c r="BI158" s="147">
        <f t="shared" si="18"/>
        <v>0</v>
      </c>
      <c r="BJ158" s="12" t="s">
        <v>106</v>
      </c>
      <c r="BK158" s="147">
        <f t="shared" si="19"/>
        <v>0</v>
      </c>
      <c r="BL158" s="12" t="s">
        <v>161</v>
      </c>
      <c r="BM158" s="12" t="s">
        <v>392</v>
      </c>
    </row>
    <row r="159" spans="2:65" s="1" customFormat="1" ht="16.5" customHeight="1">
      <c r="B159" s="135"/>
      <c r="C159" s="136" t="s">
        <v>393</v>
      </c>
      <c r="D159" s="136" t="s">
        <v>110</v>
      </c>
      <c r="E159" s="137" t="s">
        <v>394</v>
      </c>
      <c r="F159" s="138" t="s">
        <v>395</v>
      </c>
      <c r="G159" s="139" t="s">
        <v>126</v>
      </c>
      <c r="H159" s="140">
        <v>2</v>
      </c>
      <c r="I159" s="141"/>
      <c r="J159" s="142">
        <f t="shared" si="10"/>
        <v>0</v>
      </c>
      <c r="K159" s="138" t="s">
        <v>1</v>
      </c>
      <c r="L159" s="26"/>
      <c r="M159" s="143" t="s">
        <v>1</v>
      </c>
      <c r="N159" s="144" t="s">
        <v>37</v>
      </c>
      <c r="O159" s="45"/>
      <c r="P159" s="145">
        <f t="shared" si="11"/>
        <v>0</v>
      </c>
      <c r="Q159" s="145">
        <v>0</v>
      </c>
      <c r="R159" s="145">
        <f t="shared" si="12"/>
        <v>0</v>
      </c>
      <c r="S159" s="145">
        <v>0</v>
      </c>
      <c r="T159" s="146">
        <f t="shared" si="13"/>
        <v>0</v>
      </c>
      <c r="AR159" s="12" t="s">
        <v>156</v>
      </c>
      <c r="AT159" s="12" t="s">
        <v>110</v>
      </c>
      <c r="AU159" s="12" t="s">
        <v>106</v>
      </c>
      <c r="AY159" s="12" t="s">
        <v>107</v>
      </c>
      <c r="BE159" s="147">
        <f t="shared" si="14"/>
        <v>0</v>
      </c>
      <c r="BF159" s="147">
        <f t="shared" si="15"/>
        <v>0</v>
      </c>
      <c r="BG159" s="147">
        <f t="shared" si="16"/>
        <v>0</v>
      </c>
      <c r="BH159" s="147">
        <f t="shared" si="17"/>
        <v>0</v>
      </c>
      <c r="BI159" s="147">
        <f t="shared" si="18"/>
        <v>0</v>
      </c>
      <c r="BJ159" s="12" t="s">
        <v>106</v>
      </c>
      <c r="BK159" s="147">
        <f t="shared" si="19"/>
        <v>0</v>
      </c>
      <c r="BL159" s="12" t="s">
        <v>156</v>
      </c>
      <c r="BM159" s="12" t="s">
        <v>396</v>
      </c>
    </row>
    <row r="160" spans="2:65" s="1" customFormat="1" ht="16.5" customHeight="1">
      <c r="B160" s="135"/>
      <c r="C160" s="148" t="s">
        <v>397</v>
      </c>
      <c r="D160" s="148" t="s">
        <v>148</v>
      </c>
      <c r="E160" s="149" t="s">
        <v>398</v>
      </c>
      <c r="F160" s="150" t="s">
        <v>399</v>
      </c>
      <c r="G160" s="151" t="s">
        <v>126</v>
      </c>
      <c r="H160" s="152">
        <v>2</v>
      </c>
      <c r="I160" s="153"/>
      <c r="J160" s="154">
        <f t="shared" si="10"/>
        <v>0</v>
      </c>
      <c r="K160" s="150" t="s">
        <v>1</v>
      </c>
      <c r="L160" s="155"/>
      <c r="M160" s="156" t="s">
        <v>1</v>
      </c>
      <c r="N160" s="157" t="s">
        <v>37</v>
      </c>
      <c r="O160" s="45"/>
      <c r="P160" s="145">
        <f t="shared" si="11"/>
        <v>0</v>
      </c>
      <c r="Q160" s="145">
        <v>1.2E-4</v>
      </c>
      <c r="R160" s="145">
        <f t="shared" si="12"/>
        <v>2.4000000000000001E-4</v>
      </c>
      <c r="S160" s="145">
        <v>0</v>
      </c>
      <c r="T160" s="146">
        <f t="shared" si="13"/>
        <v>0</v>
      </c>
      <c r="AR160" s="12" t="s">
        <v>161</v>
      </c>
      <c r="AT160" s="12" t="s">
        <v>148</v>
      </c>
      <c r="AU160" s="12" t="s">
        <v>106</v>
      </c>
      <c r="AY160" s="12" t="s">
        <v>107</v>
      </c>
      <c r="BE160" s="147">
        <f t="shared" si="14"/>
        <v>0</v>
      </c>
      <c r="BF160" s="147">
        <f t="shared" si="15"/>
        <v>0</v>
      </c>
      <c r="BG160" s="147">
        <f t="shared" si="16"/>
        <v>0</v>
      </c>
      <c r="BH160" s="147">
        <f t="shared" si="17"/>
        <v>0</v>
      </c>
      <c r="BI160" s="147">
        <f t="shared" si="18"/>
        <v>0</v>
      </c>
      <c r="BJ160" s="12" t="s">
        <v>106</v>
      </c>
      <c r="BK160" s="147">
        <f t="shared" si="19"/>
        <v>0</v>
      </c>
      <c r="BL160" s="12" t="s">
        <v>161</v>
      </c>
      <c r="BM160" s="12" t="s">
        <v>400</v>
      </c>
    </row>
    <row r="161" spans="2:65" s="1" customFormat="1" ht="16.5" customHeight="1">
      <c r="B161" s="135"/>
      <c r="C161" s="136" t="s">
        <v>401</v>
      </c>
      <c r="D161" s="136" t="s">
        <v>110</v>
      </c>
      <c r="E161" s="137" t="s">
        <v>402</v>
      </c>
      <c r="F161" s="138" t="s">
        <v>403</v>
      </c>
      <c r="G161" s="139" t="s">
        <v>126</v>
      </c>
      <c r="H161" s="140">
        <v>20</v>
      </c>
      <c r="I161" s="141"/>
      <c r="J161" s="142">
        <f t="shared" si="10"/>
        <v>0</v>
      </c>
      <c r="K161" s="138" t="s">
        <v>134</v>
      </c>
      <c r="L161" s="26"/>
      <c r="M161" s="143" t="s">
        <v>1</v>
      </c>
      <c r="N161" s="144" t="s">
        <v>37</v>
      </c>
      <c r="O161" s="45"/>
      <c r="P161" s="145">
        <f t="shared" si="11"/>
        <v>0</v>
      </c>
      <c r="Q161" s="145">
        <v>0</v>
      </c>
      <c r="R161" s="145">
        <f t="shared" si="12"/>
        <v>0</v>
      </c>
      <c r="S161" s="145">
        <v>0</v>
      </c>
      <c r="T161" s="146">
        <f t="shared" si="13"/>
        <v>0</v>
      </c>
      <c r="AR161" s="12" t="s">
        <v>156</v>
      </c>
      <c r="AT161" s="12" t="s">
        <v>110</v>
      </c>
      <c r="AU161" s="12" t="s">
        <v>106</v>
      </c>
      <c r="AY161" s="12" t="s">
        <v>107</v>
      </c>
      <c r="BE161" s="147">
        <f t="shared" si="14"/>
        <v>0</v>
      </c>
      <c r="BF161" s="147">
        <f t="shared" si="15"/>
        <v>0</v>
      </c>
      <c r="BG161" s="147">
        <f t="shared" si="16"/>
        <v>0</v>
      </c>
      <c r="BH161" s="147">
        <f t="shared" si="17"/>
        <v>0</v>
      </c>
      <c r="BI161" s="147">
        <f t="shared" si="18"/>
        <v>0</v>
      </c>
      <c r="BJ161" s="12" t="s">
        <v>106</v>
      </c>
      <c r="BK161" s="147">
        <f t="shared" si="19"/>
        <v>0</v>
      </c>
      <c r="BL161" s="12" t="s">
        <v>156</v>
      </c>
      <c r="BM161" s="12" t="s">
        <v>404</v>
      </c>
    </row>
    <row r="162" spans="2:65" s="1" customFormat="1" ht="16.5" customHeight="1">
      <c r="B162" s="135"/>
      <c r="C162" s="148" t="s">
        <v>405</v>
      </c>
      <c r="D162" s="148" t="s">
        <v>148</v>
      </c>
      <c r="E162" s="149" t="s">
        <v>406</v>
      </c>
      <c r="F162" s="150" t="s">
        <v>403</v>
      </c>
      <c r="G162" s="151" t="s">
        <v>126</v>
      </c>
      <c r="H162" s="152">
        <v>20</v>
      </c>
      <c r="I162" s="153"/>
      <c r="J162" s="154">
        <f t="shared" si="10"/>
        <v>0</v>
      </c>
      <c r="K162" s="150" t="s">
        <v>1</v>
      </c>
      <c r="L162" s="155"/>
      <c r="M162" s="156" t="s">
        <v>1</v>
      </c>
      <c r="N162" s="157" t="s">
        <v>37</v>
      </c>
      <c r="O162" s="45"/>
      <c r="P162" s="145">
        <f t="shared" si="11"/>
        <v>0</v>
      </c>
      <c r="Q162" s="145">
        <v>1.0000000000000001E-5</v>
      </c>
      <c r="R162" s="145">
        <f t="shared" si="12"/>
        <v>2.0000000000000001E-4</v>
      </c>
      <c r="S162" s="145">
        <v>0</v>
      </c>
      <c r="T162" s="146">
        <f t="shared" si="13"/>
        <v>0</v>
      </c>
      <c r="AR162" s="12" t="s">
        <v>161</v>
      </c>
      <c r="AT162" s="12" t="s">
        <v>148</v>
      </c>
      <c r="AU162" s="12" t="s">
        <v>106</v>
      </c>
      <c r="AY162" s="12" t="s">
        <v>107</v>
      </c>
      <c r="BE162" s="147">
        <f t="shared" si="14"/>
        <v>0</v>
      </c>
      <c r="BF162" s="147">
        <f t="shared" si="15"/>
        <v>0</v>
      </c>
      <c r="BG162" s="147">
        <f t="shared" si="16"/>
        <v>0</v>
      </c>
      <c r="BH162" s="147">
        <f t="shared" si="17"/>
        <v>0</v>
      </c>
      <c r="BI162" s="147">
        <f t="shared" si="18"/>
        <v>0</v>
      </c>
      <c r="BJ162" s="12" t="s">
        <v>106</v>
      </c>
      <c r="BK162" s="147">
        <f t="shared" si="19"/>
        <v>0</v>
      </c>
      <c r="BL162" s="12" t="s">
        <v>161</v>
      </c>
      <c r="BM162" s="12" t="s">
        <v>407</v>
      </c>
    </row>
    <row r="163" spans="2:65" s="1" customFormat="1" ht="16.5" customHeight="1">
      <c r="B163" s="135"/>
      <c r="C163" s="136" t="s">
        <v>408</v>
      </c>
      <c r="D163" s="136" t="s">
        <v>110</v>
      </c>
      <c r="E163" s="137" t="s">
        <v>409</v>
      </c>
      <c r="F163" s="138" t="s">
        <v>410</v>
      </c>
      <c r="G163" s="139" t="s">
        <v>126</v>
      </c>
      <c r="H163" s="140">
        <v>130</v>
      </c>
      <c r="I163" s="141"/>
      <c r="J163" s="142">
        <f t="shared" ref="J163:J194" si="20">ROUND(I163*H163,2)</f>
        <v>0</v>
      </c>
      <c r="K163" s="138" t="s">
        <v>134</v>
      </c>
      <c r="L163" s="26"/>
      <c r="M163" s="143" t="s">
        <v>1</v>
      </c>
      <c r="N163" s="144" t="s">
        <v>37</v>
      </c>
      <c r="O163" s="45"/>
      <c r="P163" s="145">
        <f t="shared" ref="P163:P194" si="21">O163*H163</f>
        <v>0</v>
      </c>
      <c r="Q163" s="145">
        <v>0</v>
      </c>
      <c r="R163" s="145">
        <f t="shared" ref="R163:R194" si="22">Q163*H163</f>
        <v>0</v>
      </c>
      <c r="S163" s="145">
        <v>0</v>
      </c>
      <c r="T163" s="146">
        <f t="shared" ref="T163:T194" si="23">S163*H163</f>
        <v>0</v>
      </c>
      <c r="AR163" s="12" t="s">
        <v>156</v>
      </c>
      <c r="AT163" s="12" t="s">
        <v>110</v>
      </c>
      <c r="AU163" s="12" t="s">
        <v>106</v>
      </c>
      <c r="AY163" s="12" t="s">
        <v>107</v>
      </c>
      <c r="BE163" s="147">
        <f t="shared" ref="BE163:BE185" si="24">IF(N163="základná",J163,0)</f>
        <v>0</v>
      </c>
      <c r="BF163" s="147">
        <f t="shared" ref="BF163:BF185" si="25">IF(N163="znížená",J163,0)</f>
        <v>0</v>
      </c>
      <c r="BG163" s="147">
        <f t="shared" ref="BG163:BG185" si="26">IF(N163="zákl. prenesená",J163,0)</f>
        <v>0</v>
      </c>
      <c r="BH163" s="147">
        <f t="shared" ref="BH163:BH185" si="27">IF(N163="zníž. prenesená",J163,0)</f>
        <v>0</v>
      </c>
      <c r="BI163" s="147">
        <f t="shared" ref="BI163:BI185" si="28">IF(N163="nulová",J163,0)</f>
        <v>0</v>
      </c>
      <c r="BJ163" s="12" t="s">
        <v>106</v>
      </c>
      <c r="BK163" s="147">
        <f t="shared" ref="BK163:BK185" si="29">ROUND(I163*H163,2)</f>
        <v>0</v>
      </c>
      <c r="BL163" s="12" t="s">
        <v>156</v>
      </c>
      <c r="BM163" s="12" t="s">
        <v>411</v>
      </c>
    </row>
    <row r="164" spans="2:65" s="1" customFormat="1" ht="16.5" customHeight="1">
      <c r="B164" s="135"/>
      <c r="C164" s="148" t="s">
        <v>412</v>
      </c>
      <c r="D164" s="148" t="s">
        <v>148</v>
      </c>
      <c r="E164" s="149" t="s">
        <v>413</v>
      </c>
      <c r="F164" s="150" t="s">
        <v>414</v>
      </c>
      <c r="G164" s="151" t="s">
        <v>126</v>
      </c>
      <c r="H164" s="152">
        <v>130</v>
      </c>
      <c r="I164" s="153"/>
      <c r="J164" s="154">
        <f t="shared" si="20"/>
        <v>0</v>
      </c>
      <c r="K164" s="150" t="s">
        <v>134</v>
      </c>
      <c r="L164" s="155"/>
      <c r="M164" s="156" t="s">
        <v>1</v>
      </c>
      <c r="N164" s="157" t="s">
        <v>37</v>
      </c>
      <c r="O164" s="45"/>
      <c r="P164" s="145">
        <f t="shared" si="21"/>
        <v>0</v>
      </c>
      <c r="Q164" s="145">
        <v>7.2000000000000005E-4</v>
      </c>
      <c r="R164" s="145">
        <f t="shared" si="22"/>
        <v>9.3600000000000003E-2</v>
      </c>
      <c r="S164" s="145">
        <v>0</v>
      </c>
      <c r="T164" s="146">
        <f t="shared" si="23"/>
        <v>0</v>
      </c>
      <c r="AR164" s="12" t="s">
        <v>161</v>
      </c>
      <c r="AT164" s="12" t="s">
        <v>148</v>
      </c>
      <c r="AU164" s="12" t="s">
        <v>106</v>
      </c>
      <c r="AY164" s="12" t="s">
        <v>107</v>
      </c>
      <c r="BE164" s="147">
        <f t="shared" si="24"/>
        <v>0</v>
      </c>
      <c r="BF164" s="147">
        <f t="shared" si="25"/>
        <v>0</v>
      </c>
      <c r="BG164" s="147">
        <f t="shared" si="26"/>
        <v>0</v>
      </c>
      <c r="BH164" s="147">
        <f t="shared" si="27"/>
        <v>0</v>
      </c>
      <c r="BI164" s="147">
        <f t="shared" si="28"/>
        <v>0</v>
      </c>
      <c r="BJ164" s="12" t="s">
        <v>106</v>
      </c>
      <c r="BK164" s="147">
        <f t="shared" si="29"/>
        <v>0</v>
      </c>
      <c r="BL164" s="12" t="s">
        <v>161</v>
      </c>
      <c r="BM164" s="12" t="s">
        <v>415</v>
      </c>
    </row>
    <row r="165" spans="2:65" s="1" customFormat="1" ht="16.5" customHeight="1">
      <c r="B165" s="135"/>
      <c r="C165" s="136" t="s">
        <v>416</v>
      </c>
      <c r="D165" s="136" t="s">
        <v>110</v>
      </c>
      <c r="E165" s="137" t="s">
        <v>417</v>
      </c>
      <c r="F165" s="138" t="s">
        <v>418</v>
      </c>
      <c r="G165" s="139" t="s">
        <v>155</v>
      </c>
      <c r="H165" s="140">
        <v>30</v>
      </c>
      <c r="I165" s="141"/>
      <c r="J165" s="142">
        <f t="shared" si="20"/>
        <v>0</v>
      </c>
      <c r="K165" s="138" t="s">
        <v>134</v>
      </c>
      <c r="L165" s="26"/>
      <c r="M165" s="143" t="s">
        <v>1</v>
      </c>
      <c r="N165" s="144" t="s">
        <v>37</v>
      </c>
      <c r="O165" s="45"/>
      <c r="P165" s="145">
        <f t="shared" si="21"/>
        <v>0</v>
      </c>
      <c r="Q165" s="145">
        <v>0</v>
      </c>
      <c r="R165" s="145">
        <f t="shared" si="22"/>
        <v>0</v>
      </c>
      <c r="S165" s="145">
        <v>0</v>
      </c>
      <c r="T165" s="146">
        <f t="shared" si="23"/>
        <v>0</v>
      </c>
      <c r="AR165" s="12" t="s">
        <v>156</v>
      </c>
      <c r="AT165" s="12" t="s">
        <v>110</v>
      </c>
      <c r="AU165" s="12" t="s">
        <v>106</v>
      </c>
      <c r="AY165" s="12" t="s">
        <v>107</v>
      </c>
      <c r="BE165" s="147">
        <f t="shared" si="24"/>
        <v>0</v>
      </c>
      <c r="BF165" s="147">
        <f t="shared" si="25"/>
        <v>0</v>
      </c>
      <c r="BG165" s="147">
        <f t="shared" si="26"/>
        <v>0</v>
      </c>
      <c r="BH165" s="147">
        <f t="shared" si="27"/>
        <v>0</v>
      </c>
      <c r="BI165" s="147">
        <f t="shared" si="28"/>
        <v>0</v>
      </c>
      <c r="BJ165" s="12" t="s">
        <v>106</v>
      </c>
      <c r="BK165" s="147">
        <f t="shared" si="29"/>
        <v>0</v>
      </c>
      <c r="BL165" s="12" t="s">
        <v>156</v>
      </c>
      <c r="BM165" s="12" t="s">
        <v>419</v>
      </c>
    </row>
    <row r="166" spans="2:65" s="1" customFormat="1" ht="16.5" customHeight="1">
      <c r="B166" s="135"/>
      <c r="C166" s="148" t="s">
        <v>420</v>
      </c>
      <c r="D166" s="148" t="s">
        <v>148</v>
      </c>
      <c r="E166" s="149" t="s">
        <v>421</v>
      </c>
      <c r="F166" s="150" t="s">
        <v>422</v>
      </c>
      <c r="G166" s="151" t="s">
        <v>155</v>
      </c>
      <c r="H166" s="152">
        <v>30</v>
      </c>
      <c r="I166" s="153"/>
      <c r="J166" s="154">
        <f t="shared" si="20"/>
        <v>0</v>
      </c>
      <c r="K166" s="150" t="s">
        <v>134</v>
      </c>
      <c r="L166" s="155"/>
      <c r="M166" s="156" t="s">
        <v>1</v>
      </c>
      <c r="N166" s="157" t="s">
        <v>37</v>
      </c>
      <c r="O166" s="45"/>
      <c r="P166" s="145">
        <f t="shared" si="21"/>
        <v>0</v>
      </c>
      <c r="Q166" s="145">
        <v>1.2E-4</v>
      </c>
      <c r="R166" s="145">
        <f t="shared" si="22"/>
        <v>3.5999999999999999E-3</v>
      </c>
      <c r="S166" s="145">
        <v>0</v>
      </c>
      <c r="T166" s="146">
        <f t="shared" si="23"/>
        <v>0</v>
      </c>
      <c r="AR166" s="12" t="s">
        <v>161</v>
      </c>
      <c r="AT166" s="12" t="s">
        <v>148</v>
      </c>
      <c r="AU166" s="12" t="s">
        <v>106</v>
      </c>
      <c r="AY166" s="12" t="s">
        <v>107</v>
      </c>
      <c r="BE166" s="147">
        <f t="shared" si="24"/>
        <v>0</v>
      </c>
      <c r="BF166" s="147">
        <f t="shared" si="25"/>
        <v>0</v>
      </c>
      <c r="BG166" s="147">
        <f t="shared" si="26"/>
        <v>0</v>
      </c>
      <c r="BH166" s="147">
        <f t="shared" si="27"/>
        <v>0</v>
      </c>
      <c r="BI166" s="147">
        <f t="shared" si="28"/>
        <v>0</v>
      </c>
      <c r="BJ166" s="12" t="s">
        <v>106</v>
      </c>
      <c r="BK166" s="147">
        <f t="shared" si="29"/>
        <v>0</v>
      </c>
      <c r="BL166" s="12" t="s">
        <v>161</v>
      </c>
      <c r="BM166" s="12" t="s">
        <v>423</v>
      </c>
    </row>
    <row r="167" spans="2:65" s="1" customFormat="1" ht="16.5" customHeight="1">
      <c r="B167" s="135"/>
      <c r="C167" s="136" t="s">
        <v>424</v>
      </c>
      <c r="D167" s="136" t="s">
        <v>110</v>
      </c>
      <c r="E167" s="137" t="s">
        <v>425</v>
      </c>
      <c r="F167" s="138" t="s">
        <v>426</v>
      </c>
      <c r="G167" s="139" t="s">
        <v>155</v>
      </c>
      <c r="H167" s="140">
        <v>450</v>
      </c>
      <c r="I167" s="141"/>
      <c r="J167" s="142">
        <f t="shared" si="20"/>
        <v>0</v>
      </c>
      <c r="K167" s="138" t="s">
        <v>134</v>
      </c>
      <c r="L167" s="26"/>
      <c r="M167" s="143" t="s">
        <v>1</v>
      </c>
      <c r="N167" s="144" t="s">
        <v>37</v>
      </c>
      <c r="O167" s="45"/>
      <c r="P167" s="145">
        <f t="shared" si="21"/>
        <v>0</v>
      </c>
      <c r="Q167" s="145">
        <v>0</v>
      </c>
      <c r="R167" s="145">
        <f t="shared" si="22"/>
        <v>0</v>
      </c>
      <c r="S167" s="145">
        <v>0</v>
      </c>
      <c r="T167" s="146">
        <f t="shared" si="23"/>
        <v>0</v>
      </c>
      <c r="AR167" s="12" t="s">
        <v>156</v>
      </c>
      <c r="AT167" s="12" t="s">
        <v>110</v>
      </c>
      <c r="AU167" s="12" t="s">
        <v>106</v>
      </c>
      <c r="AY167" s="12" t="s">
        <v>107</v>
      </c>
      <c r="BE167" s="147">
        <f t="shared" si="24"/>
        <v>0</v>
      </c>
      <c r="BF167" s="147">
        <f t="shared" si="25"/>
        <v>0</v>
      </c>
      <c r="BG167" s="147">
        <f t="shared" si="26"/>
        <v>0</v>
      </c>
      <c r="BH167" s="147">
        <f t="shared" si="27"/>
        <v>0</v>
      </c>
      <c r="BI167" s="147">
        <f t="shared" si="28"/>
        <v>0</v>
      </c>
      <c r="BJ167" s="12" t="s">
        <v>106</v>
      </c>
      <c r="BK167" s="147">
        <f t="shared" si="29"/>
        <v>0</v>
      </c>
      <c r="BL167" s="12" t="s">
        <v>156</v>
      </c>
      <c r="BM167" s="12" t="s">
        <v>427</v>
      </c>
    </row>
    <row r="168" spans="2:65" s="1" customFormat="1" ht="16.5" customHeight="1">
      <c r="B168" s="135"/>
      <c r="C168" s="148" t="s">
        <v>428</v>
      </c>
      <c r="D168" s="148" t="s">
        <v>148</v>
      </c>
      <c r="E168" s="149" t="s">
        <v>429</v>
      </c>
      <c r="F168" s="150" t="s">
        <v>430</v>
      </c>
      <c r="G168" s="151" t="s">
        <v>155</v>
      </c>
      <c r="H168" s="152">
        <v>450</v>
      </c>
      <c r="I168" s="153"/>
      <c r="J168" s="154">
        <f t="shared" si="20"/>
        <v>0</v>
      </c>
      <c r="K168" s="150" t="s">
        <v>134</v>
      </c>
      <c r="L168" s="155"/>
      <c r="M168" s="156" t="s">
        <v>1</v>
      </c>
      <c r="N168" s="157" t="s">
        <v>37</v>
      </c>
      <c r="O168" s="45"/>
      <c r="P168" s="145">
        <f t="shared" si="21"/>
        <v>0</v>
      </c>
      <c r="Q168" s="145">
        <v>1.3999999999999999E-4</v>
      </c>
      <c r="R168" s="145">
        <f t="shared" si="22"/>
        <v>6.3E-2</v>
      </c>
      <c r="S168" s="145">
        <v>0</v>
      </c>
      <c r="T168" s="146">
        <f t="shared" si="23"/>
        <v>0</v>
      </c>
      <c r="AR168" s="12" t="s">
        <v>161</v>
      </c>
      <c r="AT168" s="12" t="s">
        <v>148</v>
      </c>
      <c r="AU168" s="12" t="s">
        <v>106</v>
      </c>
      <c r="AY168" s="12" t="s">
        <v>107</v>
      </c>
      <c r="BE168" s="147">
        <f t="shared" si="24"/>
        <v>0</v>
      </c>
      <c r="BF168" s="147">
        <f t="shared" si="25"/>
        <v>0</v>
      </c>
      <c r="BG168" s="147">
        <f t="shared" si="26"/>
        <v>0</v>
      </c>
      <c r="BH168" s="147">
        <f t="shared" si="27"/>
        <v>0</v>
      </c>
      <c r="BI168" s="147">
        <f t="shared" si="28"/>
        <v>0</v>
      </c>
      <c r="BJ168" s="12" t="s">
        <v>106</v>
      </c>
      <c r="BK168" s="147">
        <f t="shared" si="29"/>
        <v>0</v>
      </c>
      <c r="BL168" s="12" t="s">
        <v>161</v>
      </c>
      <c r="BM168" s="12" t="s">
        <v>431</v>
      </c>
    </row>
    <row r="169" spans="2:65" s="1" customFormat="1" ht="16.5" customHeight="1">
      <c r="B169" s="135"/>
      <c r="C169" s="136" t="s">
        <v>432</v>
      </c>
      <c r="D169" s="136" t="s">
        <v>110</v>
      </c>
      <c r="E169" s="137" t="s">
        <v>433</v>
      </c>
      <c r="F169" s="138" t="s">
        <v>434</v>
      </c>
      <c r="G169" s="139" t="s">
        <v>155</v>
      </c>
      <c r="H169" s="140">
        <v>45</v>
      </c>
      <c r="I169" s="141"/>
      <c r="J169" s="142">
        <f t="shared" si="20"/>
        <v>0</v>
      </c>
      <c r="K169" s="138" t="s">
        <v>134</v>
      </c>
      <c r="L169" s="26"/>
      <c r="M169" s="143" t="s">
        <v>1</v>
      </c>
      <c r="N169" s="144" t="s">
        <v>37</v>
      </c>
      <c r="O169" s="45"/>
      <c r="P169" s="145">
        <f t="shared" si="21"/>
        <v>0</v>
      </c>
      <c r="Q169" s="145">
        <v>0</v>
      </c>
      <c r="R169" s="145">
        <f t="shared" si="22"/>
        <v>0</v>
      </c>
      <c r="S169" s="145">
        <v>0</v>
      </c>
      <c r="T169" s="146">
        <f t="shared" si="23"/>
        <v>0</v>
      </c>
      <c r="AR169" s="12" t="s">
        <v>156</v>
      </c>
      <c r="AT169" s="12" t="s">
        <v>110</v>
      </c>
      <c r="AU169" s="12" t="s">
        <v>106</v>
      </c>
      <c r="AY169" s="12" t="s">
        <v>107</v>
      </c>
      <c r="BE169" s="147">
        <f t="shared" si="24"/>
        <v>0</v>
      </c>
      <c r="BF169" s="147">
        <f t="shared" si="25"/>
        <v>0</v>
      </c>
      <c r="BG169" s="147">
        <f t="shared" si="26"/>
        <v>0</v>
      </c>
      <c r="BH169" s="147">
        <f t="shared" si="27"/>
        <v>0</v>
      </c>
      <c r="BI169" s="147">
        <f t="shared" si="28"/>
        <v>0</v>
      </c>
      <c r="BJ169" s="12" t="s">
        <v>106</v>
      </c>
      <c r="BK169" s="147">
        <f t="shared" si="29"/>
        <v>0</v>
      </c>
      <c r="BL169" s="12" t="s">
        <v>156</v>
      </c>
      <c r="BM169" s="12" t="s">
        <v>435</v>
      </c>
    </row>
    <row r="170" spans="2:65" s="1" customFormat="1" ht="16.5" customHeight="1">
      <c r="B170" s="135"/>
      <c r="C170" s="148" t="s">
        <v>436</v>
      </c>
      <c r="D170" s="148" t="s">
        <v>148</v>
      </c>
      <c r="E170" s="149" t="s">
        <v>437</v>
      </c>
      <c r="F170" s="150" t="s">
        <v>438</v>
      </c>
      <c r="G170" s="151" t="s">
        <v>155</v>
      </c>
      <c r="H170" s="152">
        <v>45</v>
      </c>
      <c r="I170" s="153"/>
      <c r="J170" s="154">
        <f t="shared" si="20"/>
        <v>0</v>
      </c>
      <c r="K170" s="150" t="s">
        <v>134</v>
      </c>
      <c r="L170" s="155"/>
      <c r="M170" s="156" t="s">
        <v>1</v>
      </c>
      <c r="N170" s="157" t="s">
        <v>37</v>
      </c>
      <c r="O170" s="45"/>
      <c r="P170" s="145">
        <f t="shared" si="21"/>
        <v>0</v>
      </c>
      <c r="Q170" s="145">
        <v>2.3000000000000001E-4</v>
      </c>
      <c r="R170" s="145">
        <f t="shared" si="22"/>
        <v>1.035E-2</v>
      </c>
      <c r="S170" s="145">
        <v>0</v>
      </c>
      <c r="T170" s="146">
        <f t="shared" si="23"/>
        <v>0</v>
      </c>
      <c r="AR170" s="12" t="s">
        <v>161</v>
      </c>
      <c r="AT170" s="12" t="s">
        <v>148</v>
      </c>
      <c r="AU170" s="12" t="s">
        <v>106</v>
      </c>
      <c r="AY170" s="12" t="s">
        <v>107</v>
      </c>
      <c r="BE170" s="147">
        <f t="shared" si="24"/>
        <v>0</v>
      </c>
      <c r="BF170" s="147">
        <f t="shared" si="25"/>
        <v>0</v>
      </c>
      <c r="BG170" s="147">
        <f t="shared" si="26"/>
        <v>0</v>
      </c>
      <c r="BH170" s="147">
        <f t="shared" si="27"/>
        <v>0</v>
      </c>
      <c r="BI170" s="147">
        <f t="shared" si="28"/>
        <v>0</v>
      </c>
      <c r="BJ170" s="12" t="s">
        <v>106</v>
      </c>
      <c r="BK170" s="147">
        <f t="shared" si="29"/>
        <v>0</v>
      </c>
      <c r="BL170" s="12" t="s">
        <v>161</v>
      </c>
      <c r="BM170" s="12" t="s">
        <v>439</v>
      </c>
    </row>
    <row r="171" spans="2:65" s="1" customFormat="1" ht="16.5" customHeight="1">
      <c r="B171" s="135"/>
      <c r="C171" s="136" t="s">
        <v>440</v>
      </c>
      <c r="D171" s="136" t="s">
        <v>110</v>
      </c>
      <c r="E171" s="137" t="s">
        <v>441</v>
      </c>
      <c r="F171" s="138" t="s">
        <v>442</v>
      </c>
      <c r="G171" s="139" t="s">
        <v>155</v>
      </c>
      <c r="H171" s="140">
        <v>290</v>
      </c>
      <c r="I171" s="141"/>
      <c r="J171" s="142">
        <f t="shared" si="20"/>
        <v>0</v>
      </c>
      <c r="K171" s="138" t="s">
        <v>134</v>
      </c>
      <c r="L171" s="26"/>
      <c r="M171" s="143" t="s">
        <v>1</v>
      </c>
      <c r="N171" s="144" t="s">
        <v>37</v>
      </c>
      <c r="O171" s="45"/>
      <c r="P171" s="145">
        <f t="shared" si="21"/>
        <v>0</v>
      </c>
      <c r="Q171" s="145">
        <v>0</v>
      </c>
      <c r="R171" s="145">
        <f t="shared" si="22"/>
        <v>0</v>
      </c>
      <c r="S171" s="145">
        <v>0</v>
      </c>
      <c r="T171" s="146">
        <f t="shared" si="23"/>
        <v>0</v>
      </c>
      <c r="AR171" s="12" t="s">
        <v>156</v>
      </c>
      <c r="AT171" s="12" t="s">
        <v>110</v>
      </c>
      <c r="AU171" s="12" t="s">
        <v>106</v>
      </c>
      <c r="AY171" s="12" t="s">
        <v>107</v>
      </c>
      <c r="BE171" s="147">
        <f t="shared" si="24"/>
        <v>0</v>
      </c>
      <c r="BF171" s="147">
        <f t="shared" si="25"/>
        <v>0</v>
      </c>
      <c r="BG171" s="147">
        <f t="shared" si="26"/>
        <v>0</v>
      </c>
      <c r="BH171" s="147">
        <f t="shared" si="27"/>
        <v>0</v>
      </c>
      <c r="BI171" s="147">
        <f t="shared" si="28"/>
        <v>0</v>
      </c>
      <c r="BJ171" s="12" t="s">
        <v>106</v>
      </c>
      <c r="BK171" s="147">
        <f t="shared" si="29"/>
        <v>0</v>
      </c>
      <c r="BL171" s="12" t="s">
        <v>156</v>
      </c>
      <c r="BM171" s="12" t="s">
        <v>443</v>
      </c>
    </row>
    <row r="172" spans="2:65" s="1" customFormat="1" ht="16.5" customHeight="1">
      <c r="B172" s="135"/>
      <c r="C172" s="148" t="s">
        <v>444</v>
      </c>
      <c r="D172" s="148" t="s">
        <v>148</v>
      </c>
      <c r="E172" s="149" t="s">
        <v>445</v>
      </c>
      <c r="F172" s="150" t="s">
        <v>446</v>
      </c>
      <c r="G172" s="151" t="s">
        <v>155</v>
      </c>
      <c r="H172" s="152">
        <v>290</v>
      </c>
      <c r="I172" s="153"/>
      <c r="J172" s="154">
        <f t="shared" si="20"/>
        <v>0</v>
      </c>
      <c r="K172" s="150" t="s">
        <v>134</v>
      </c>
      <c r="L172" s="155"/>
      <c r="M172" s="156" t="s">
        <v>1</v>
      </c>
      <c r="N172" s="157" t="s">
        <v>37</v>
      </c>
      <c r="O172" s="45"/>
      <c r="P172" s="145">
        <f t="shared" si="21"/>
        <v>0</v>
      </c>
      <c r="Q172" s="145">
        <v>2.4000000000000001E-4</v>
      </c>
      <c r="R172" s="145">
        <f t="shared" si="22"/>
        <v>6.9599999999999995E-2</v>
      </c>
      <c r="S172" s="145">
        <v>0</v>
      </c>
      <c r="T172" s="146">
        <f t="shared" si="23"/>
        <v>0</v>
      </c>
      <c r="AR172" s="12" t="s">
        <v>161</v>
      </c>
      <c r="AT172" s="12" t="s">
        <v>148</v>
      </c>
      <c r="AU172" s="12" t="s">
        <v>106</v>
      </c>
      <c r="AY172" s="12" t="s">
        <v>107</v>
      </c>
      <c r="BE172" s="147">
        <f t="shared" si="24"/>
        <v>0</v>
      </c>
      <c r="BF172" s="147">
        <f t="shared" si="25"/>
        <v>0</v>
      </c>
      <c r="BG172" s="147">
        <f t="shared" si="26"/>
        <v>0</v>
      </c>
      <c r="BH172" s="147">
        <f t="shared" si="27"/>
        <v>0</v>
      </c>
      <c r="BI172" s="147">
        <f t="shared" si="28"/>
        <v>0</v>
      </c>
      <c r="BJ172" s="12" t="s">
        <v>106</v>
      </c>
      <c r="BK172" s="147">
        <f t="shared" si="29"/>
        <v>0</v>
      </c>
      <c r="BL172" s="12" t="s">
        <v>161</v>
      </c>
      <c r="BM172" s="12" t="s">
        <v>447</v>
      </c>
    </row>
    <row r="173" spans="2:65" s="1" customFormat="1" ht="16.5" customHeight="1">
      <c r="B173" s="135"/>
      <c r="C173" s="136" t="s">
        <v>448</v>
      </c>
      <c r="D173" s="136" t="s">
        <v>110</v>
      </c>
      <c r="E173" s="137" t="s">
        <v>449</v>
      </c>
      <c r="F173" s="138" t="s">
        <v>450</v>
      </c>
      <c r="G173" s="139" t="s">
        <v>155</v>
      </c>
      <c r="H173" s="140">
        <v>100</v>
      </c>
      <c r="I173" s="141"/>
      <c r="J173" s="142">
        <f t="shared" si="20"/>
        <v>0</v>
      </c>
      <c r="K173" s="138" t="s">
        <v>134</v>
      </c>
      <c r="L173" s="26"/>
      <c r="M173" s="143" t="s">
        <v>1</v>
      </c>
      <c r="N173" s="144" t="s">
        <v>37</v>
      </c>
      <c r="O173" s="45"/>
      <c r="P173" s="145">
        <f t="shared" si="21"/>
        <v>0</v>
      </c>
      <c r="Q173" s="145">
        <v>0</v>
      </c>
      <c r="R173" s="145">
        <f t="shared" si="22"/>
        <v>0</v>
      </c>
      <c r="S173" s="145">
        <v>0</v>
      </c>
      <c r="T173" s="146">
        <f t="shared" si="23"/>
        <v>0</v>
      </c>
      <c r="AR173" s="12" t="s">
        <v>156</v>
      </c>
      <c r="AT173" s="12" t="s">
        <v>110</v>
      </c>
      <c r="AU173" s="12" t="s">
        <v>106</v>
      </c>
      <c r="AY173" s="12" t="s">
        <v>107</v>
      </c>
      <c r="BE173" s="147">
        <f t="shared" si="24"/>
        <v>0</v>
      </c>
      <c r="BF173" s="147">
        <f t="shared" si="25"/>
        <v>0</v>
      </c>
      <c r="BG173" s="147">
        <f t="shared" si="26"/>
        <v>0</v>
      </c>
      <c r="BH173" s="147">
        <f t="shared" si="27"/>
        <v>0</v>
      </c>
      <c r="BI173" s="147">
        <f t="shared" si="28"/>
        <v>0</v>
      </c>
      <c r="BJ173" s="12" t="s">
        <v>106</v>
      </c>
      <c r="BK173" s="147">
        <f t="shared" si="29"/>
        <v>0</v>
      </c>
      <c r="BL173" s="12" t="s">
        <v>156</v>
      </c>
      <c r="BM173" s="12" t="s">
        <v>451</v>
      </c>
    </row>
    <row r="174" spans="2:65" s="1" customFormat="1" ht="16.5" customHeight="1">
      <c r="B174" s="135"/>
      <c r="C174" s="148" t="s">
        <v>452</v>
      </c>
      <c r="D174" s="148" t="s">
        <v>148</v>
      </c>
      <c r="E174" s="149" t="s">
        <v>453</v>
      </c>
      <c r="F174" s="150" t="s">
        <v>454</v>
      </c>
      <c r="G174" s="151" t="s">
        <v>155</v>
      </c>
      <c r="H174" s="152">
        <v>100</v>
      </c>
      <c r="I174" s="153"/>
      <c r="J174" s="154">
        <f t="shared" si="20"/>
        <v>0</v>
      </c>
      <c r="K174" s="150" t="s">
        <v>134</v>
      </c>
      <c r="L174" s="155"/>
      <c r="M174" s="156" t="s">
        <v>1</v>
      </c>
      <c r="N174" s="157" t="s">
        <v>37</v>
      </c>
      <c r="O174" s="45"/>
      <c r="P174" s="145">
        <f t="shared" si="21"/>
        <v>0</v>
      </c>
      <c r="Q174" s="145">
        <v>1.6000000000000001E-4</v>
      </c>
      <c r="R174" s="145">
        <f t="shared" si="22"/>
        <v>1.6E-2</v>
      </c>
      <c r="S174" s="145">
        <v>0</v>
      </c>
      <c r="T174" s="146">
        <f t="shared" si="23"/>
        <v>0</v>
      </c>
      <c r="AR174" s="12" t="s">
        <v>161</v>
      </c>
      <c r="AT174" s="12" t="s">
        <v>148</v>
      </c>
      <c r="AU174" s="12" t="s">
        <v>106</v>
      </c>
      <c r="AY174" s="12" t="s">
        <v>107</v>
      </c>
      <c r="BE174" s="147">
        <f t="shared" si="24"/>
        <v>0</v>
      </c>
      <c r="BF174" s="147">
        <f t="shared" si="25"/>
        <v>0</v>
      </c>
      <c r="BG174" s="147">
        <f t="shared" si="26"/>
        <v>0</v>
      </c>
      <c r="BH174" s="147">
        <f t="shared" si="27"/>
        <v>0</v>
      </c>
      <c r="BI174" s="147">
        <f t="shared" si="28"/>
        <v>0</v>
      </c>
      <c r="BJ174" s="12" t="s">
        <v>106</v>
      </c>
      <c r="BK174" s="147">
        <f t="shared" si="29"/>
        <v>0</v>
      </c>
      <c r="BL174" s="12" t="s">
        <v>161</v>
      </c>
      <c r="BM174" s="12" t="s">
        <v>455</v>
      </c>
    </row>
    <row r="175" spans="2:65" s="1" customFormat="1" ht="16.5" customHeight="1">
      <c r="B175" s="135"/>
      <c r="C175" s="136" t="s">
        <v>456</v>
      </c>
      <c r="D175" s="136" t="s">
        <v>110</v>
      </c>
      <c r="E175" s="137" t="s">
        <v>457</v>
      </c>
      <c r="F175" s="138" t="s">
        <v>458</v>
      </c>
      <c r="G175" s="139" t="s">
        <v>155</v>
      </c>
      <c r="H175" s="140">
        <v>15</v>
      </c>
      <c r="I175" s="141"/>
      <c r="J175" s="142">
        <f t="shared" si="20"/>
        <v>0</v>
      </c>
      <c r="K175" s="138" t="s">
        <v>134</v>
      </c>
      <c r="L175" s="26"/>
      <c r="M175" s="143" t="s">
        <v>1</v>
      </c>
      <c r="N175" s="144" t="s">
        <v>37</v>
      </c>
      <c r="O175" s="45"/>
      <c r="P175" s="145">
        <f t="shared" si="21"/>
        <v>0</v>
      </c>
      <c r="Q175" s="145">
        <v>0</v>
      </c>
      <c r="R175" s="145">
        <f t="shared" si="22"/>
        <v>0</v>
      </c>
      <c r="S175" s="145">
        <v>0</v>
      </c>
      <c r="T175" s="146">
        <f t="shared" si="23"/>
        <v>0</v>
      </c>
      <c r="AR175" s="12" t="s">
        <v>156</v>
      </c>
      <c r="AT175" s="12" t="s">
        <v>110</v>
      </c>
      <c r="AU175" s="12" t="s">
        <v>106</v>
      </c>
      <c r="AY175" s="12" t="s">
        <v>107</v>
      </c>
      <c r="BE175" s="147">
        <f t="shared" si="24"/>
        <v>0</v>
      </c>
      <c r="BF175" s="147">
        <f t="shared" si="25"/>
        <v>0</v>
      </c>
      <c r="BG175" s="147">
        <f t="shared" si="26"/>
        <v>0</v>
      </c>
      <c r="BH175" s="147">
        <f t="shared" si="27"/>
        <v>0</v>
      </c>
      <c r="BI175" s="147">
        <f t="shared" si="28"/>
        <v>0</v>
      </c>
      <c r="BJ175" s="12" t="s">
        <v>106</v>
      </c>
      <c r="BK175" s="147">
        <f t="shared" si="29"/>
        <v>0</v>
      </c>
      <c r="BL175" s="12" t="s">
        <v>156</v>
      </c>
      <c r="BM175" s="12" t="s">
        <v>459</v>
      </c>
    </row>
    <row r="176" spans="2:65" s="1" customFormat="1" ht="16.5" customHeight="1">
      <c r="B176" s="135"/>
      <c r="C176" s="148" t="s">
        <v>460</v>
      </c>
      <c r="D176" s="148" t="s">
        <v>148</v>
      </c>
      <c r="E176" s="149" t="s">
        <v>461</v>
      </c>
      <c r="F176" s="150" t="s">
        <v>462</v>
      </c>
      <c r="G176" s="151" t="s">
        <v>155</v>
      </c>
      <c r="H176" s="152">
        <v>15</v>
      </c>
      <c r="I176" s="153"/>
      <c r="J176" s="154">
        <f t="shared" si="20"/>
        <v>0</v>
      </c>
      <c r="K176" s="150" t="s">
        <v>134</v>
      </c>
      <c r="L176" s="155"/>
      <c r="M176" s="156" t="s">
        <v>1</v>
      </c>
      <c r="N176" s="157" t="s">
        <v>37</v>
      </c>
      <c r="O176" s="45"/>
      <c r="P176" s="145">
        <f t="shared" si="21"/>
        <v>0</v>
      </c>
      <c r="Q176" s="145">
        <v>4.0000000000000001E-3</v>
      </c>
      <c r="R176" s="145">
        <f t="shared" si="22"/>
        <v>0.06</v>
      </c>
      <c r="S176" s="145">
        <v>0</v>
      </c>
      <c r="T176" s="146">
        <f t="shared" si="23"/>
        <v>0</v>
      </c>
      <c r="AR176" s="12" t="s">
        <v>161</v>
      </c>
      <c r="AT176" s="12" t="s">
        <v>148</v>
      </c>
      <c r="AU176" s="12" t="s">
        <v>106</v>
      </c>
      <c r="AY176" s="12" t="s">
        <v>107</v>
      </c>
      <c r="BE176" s="147">
        <f t="shared" si="24"/>
        <v>0</v>
      </c>
      <c r="BF176" s="147">
        <f t="shared" si="25"/>
        <v>0</v>
      </c>
      <c r="BG176" s="147">
        <f t="shared" si="26"/>
        <v>0</v>
      </c>
      <c r="BH176" s="147">
        <f t="shared" si="27"/>
        <v>0</v>
      </c>
      <c r="BI176" s="147">
        <f t="shared" si="28"/>
        <v>0</v>
      </c>
      <c r="BJ176" s="12" t="s">
        <v>106</v>
      </c>
      <c r="BK176" s="147">
        <f t="shared" si="29"/>
        <v>0</v>
      </c>
      <c r="BL176" s="12" t="s">
        <v>161</v>
      </c>
      <c r="BM176" s="12" t="s">
        <v>463</v>
      </c>
    </row>
    <row r="177" spans="2:65" s="1" customFormat="1" ht="16.5" customHeight="1">
      <c r="B177" s="135"/>
      <c r="C177" s="136" t="s">
        <v>464</v>
      </c>
      <c r="D177" s="136" t="s">
        <v>110</v>
      </c>
      <c r="E177" s="137" t="s">
        <v>465</v>
      </c>
      <c r="F177" s="138" t="s">
        <v>466</v>
      </c>
      <c r="G177" s="139" t="s">
        <v>155</v>
      </c>
      <c r="H177" s="140">
        <v>90</v>
      </c>
      <c r="I177" s="141"/>
      <c r="J177" s="142">
        <f t="shared" si="20"/>
        <v>0</v>
      </c>
      <c r="K177" s="138" t="s">
        <v>134</v>
      </c>
      <c r="L177" s="26"/>
      <c r="M177" s="143" t="s">
        <v>1</v>
      </c>
      <c r="N177" s="144" t="s">
        <v>37</v>
      </c>
      <c r="O177" s="45"/>
      <c r="P177" s="145">
        <f t="shared" si="21"/>
        <v>0</v>
      </c>
      <c r="Q177" s="145">
        <v>0</v>
      </c>
      <c r="R177" s="145">
        <f t="shared" si="22"/>
        <v>0</v>
      </c>
      <c r="S177" s="145">
        <v>0</v>
      </c>
      <c r="T177" s="146">
        <f t="shared" si="23"/>
        <v>0</v>
      </c>
      <c r="AR177" s="12" t="s">
        <v>156</v>
      </c>
      <c r="AT177" s="12" t="s">
        <v>110</v>
      </c>
      <c r="AU177" s="12" t="s">
        <v>106</v>
      </c>
      <c r="AY177" s="12" t="s">
        <v>107</v>
      </c>
      <c r="BE177" s="147">
        <f t="shared" si="24"/>
        <v>0</v>
      </c>
      <c r="BF177" s="147">
        <f t="shared" si="25"/>
        <v>0</v>
      </c>
      <c r="BG177" s="147">
        <f t="shared" si="26"/>
        <v>0</v>
      </c>
      <c r="BH177" s="147">
        <f t="shared" si="27"/>
        <v>0</v>
      </c>
      <c r="BI177" s="147">
        <f t="shared" si="28"/>
        <v>0</v>
      </c>
      <c r="BJ177" s="12" t="s">
        <v>106</v>
      </c>
      <c r="BK177" s="147">
        <f t="shared" si="29"/>
        <v>0</v>
      </c>
      <c r="BL177" s="12" t="s">
        <v>156</v>
      </c>
      <c r="BM177" s="12" t="s">
        <v>467</v>
      </c>
    </row>
    <row r="178" spans="2:65" s="1" customFormat="1" ht="16.5" customHeight="1">
      <c r="B178" s="135"/>
      <c r="C178" s="148" t="s">
        <v>468</v>
      </c>
      <c r="D178" s="148" t="s">
        <v>148</v>
      </c>
      <c r="E178" s="149" t="s">
        <v>469</v>
      </c>
      <c r="F178" s="150" t="s">
        <v>470</v>
      </c>
      <c r="G178" s="151" t="s">
        <v>155</v>
      </c>
      <c r="H178" s="152">
        <v>90</v>
      </c>
      <c r="I178" s="153"/>
      <c r="J178" s="154">
        <f t="shared" si="20"/>
        <v>0</v>
      </c>
      <c r="K178" s="150" t="s">
        <v>134</v>
      </c>
      <c r="L178" s="155"/>
      <c r="M178" s="156" t="s">
        <v>1</v>
      </c>
      <c r="N178" s="157" t="s">
        <v>37</v>
      </c>
      <c r="O178" s="45"/>
      <c r="P178" s="145">
        <f t="shared" si="21"/>
        <v>0</v>
      </c>
      <c r="Q178" s="145">
        <v>2.2000000000000001E-4</v>
      </c>
      <c r="R178" s="145">
        <f t="shared" si="22"/>
        <v>1.9800000000000002E-2</v>
      </c>
      <c r="S178" s="145">
        <v>0</v>
      </c>
      <c r="T178" s="146">
        <f t="shared" si="23"/>
        <v>0</v>
      </c>
      <c r="AR178" s="12" t="s">
        <v>161</v>
      </c>
      <c r="AT178" s="12" t="s">
        <v>148</v>
      </c>
      <c r="AU178" s="12" t="s">
        <v>106</v>
      </c>
      <c r="AY178" s="12" t="s">
        <v>107</v>
      </c>
      <c r="BE178" s="147">
        <f t="shared" si="24"/>
        <v>0</v>
      </c>
      <c r="BF178" s="147">
        <f t="shared" si="25"/>
        <v>0</v>
      </c>
      <c r="BG178" s="147">
        <f t="shared" si="26"/>
        <v>0</v>
      </c>
      <c r="BH178" s="147">
        <f t="shared" si="27"/>
        <v>0</v>
      </c>
      <c r="BI178" s="147">
        <f t="shared" si="28"/>
        <v>0</v>
      </c>
      <c r="BJ178" s="12" t="s">
        <v>106</v>
      </c>
      <c r="BK178" s="147">
        <f t="shared" si="29"/>
        <v>0</v>
      </c>
      <c r="BL178" s="12" t="s">
        <v>161</v>
      </c>
      <c r="BM178" s="12" t="s">
        <v>471</v>
      </c>
    </row>
    <row r="179" spans="2:65" s="1" customFormat="1" ht="16.5" customHeight="1">
      <c r="B179" s="135"/>
      <c r="C179" s="136" t="s">
        <v>472</v>
      </c>
      <c r="D179" s="136" t="s">
        <v>110</v>
      </c>
      <c r="E179" s="137" t="s">
        <v>473</v>
      </c>
      <c r="F179" s="138" t="s">
        <v>474</v>
      </c>
      <c r="G179" s="139" t="s">
        <v>155</v>
      </c>
      <c r="H179" s="140">
        <v>45</v>
      </c>
      <c r="I179" s="141"/>
      <c r="J179" s="142">
        <f t="shared" si="20"/>
        <v>0</v>
      </c>
      <c r="K179" s="138" t="s">
        <v>134</v>
      </c>
      <c r="L179" s="26"/>
      <c r="M179" s="143" t="s">
        <v>1</v>
      </c>
      <c r="N179" s="144" t="s">
        <v>37</v>
      </c>
      <c r="O179" s="45"/>
      <c r="P179" s="145">
        <f t="shared" si="21"/>
        <v>0</v>
      </c>
      <c r="Q179" s="145">
        <v>0</v>
      </c>
      <c r="R179" s="145">
        <f t="shared" si="22"/>
        <v>0</v>
      </c>
      <c r="S179" s="145">
        <v>0</v>
      </c>
      <c r="T179" s="146">
        <f t="shared" si="23"/>
        <v>0</v>
      </c>
      <c r="AR179" s="12" t="s">
        <v>156</v>
      </c>
      <c r="AT179" s="12" t="s">
        <v>110</v>
      </c>
      <c r="AU179" s="12" t="s">
        <v>106</v>
      </c>
      <c r="AY179" s="12" t="s">
        <v>107</v>
      </c>
      <c r="BE179" s="147">
        <f t="shared" si="24"/>
        <v>0</v>
      </c>
      <c r="BF179" s="147">
        <f t="shared" si="25"/>
        <v>0</v>
      </c>
      <c r="BG179" s="147">
        <f t="shared" si="26"/>
        <v>0</v>
      </c>
      <c r="BH179" s="147">
        <f t="shared" si="27"/>
        <v>0</v>
      </c>
      <c r="BI179" s="147">
        <f t="shared" si="28"/>
        <v>0</v>
      </c>
      <c r="BJ179" s="12" t="s">
        <v>106</v>
      </c>
      <c r="BK179" s="147">
        <f t="shared" si="29"/>
        <v>0</v>
      </c>
      <c r="BL179" s="12" t="s">
        <v>156</v>
      </c>
      <c r="BM179" s="12" t="s">
        <v>475</v>
      </c>
    </row>
    <row r="180" spans="2:65" s="1" customFormat="1" ht="16.5" customHeight="1">
      <c r="B180" s="135"/>
      <c r="C180" s="148" t="s">
        <v>476</v>
      </c>
      <c r="D180" s="148" t="s">
        <v>148</v>
      </c>
      <c r="E180" s="149" t="s">
        <v>477</v>
      </c>
      <c r="F180" s="150" t="s">
        <v>478</v>
      </c>
      <c r="G180" s="151" t="s">
        <v>155</v>
      </c>
      <c r="H180" s="152">
        <v>45</v>
      </c>
      <c r="I180" s="153"/>
      <c r="J180" s="154">
        <f t="shared" si="20"/>
        <v>0</v>
      </c>
      <c r="K180" s="150" t="s">
        <v>134</v>
      </c>
      <c r="L180" s="155"/>
      <c r="M180" s="156" t="s">
        <v>1</v>
      </c>
      <c r="N180" s="157" t="s">
        <v>37</v>
      </c>
      <c r="O180" s="45"/>
      <c r="P180" s="145">
        <f t="shared" si="21"/>
        <v>0</v>
      </c>
      <c r="Q180" s="145">
        <v>7.2999999999999996E-4</v>
      </c>
      <c r="R180" s="145">
        <f t="shared" si="22"/>
        <v>3.2849999999999997E-2</v>
      </c>
      <c r="S180" s="145">
        <v>0</v>
      </c>
      <c r="T180" s="146">
        <f t="shared" si="23"/>
        <v>0</v>
      </c>
      <c r="AR180" s="12" t="s">
        <v>161</v>
      </c>
      <c r="AT180" s="12" t="s">
        <v>148</v>
      </c>
      <c r="AU180" s="12" t="s">
        <v>106</v>
      </c>
      <c r="AY180" s="12" t="s">
        <v>107</v>
      </c>
      <c r="BE180" s="147">
        <f t="shared" si="24"/>
        <v>0</v>
      </c>
      <c r="BF180" s="147">
        <f t="shared" si="25"/>
        <v>0</v>
      </c>
      <c r="BG180" s="147">
        <f t="shared" si="26"/>
        <v>0</v>
      </c>
      <c r="BH180" s="147">
        <f t="shared" si="27"/>
        <v>0</v>
      </c>
      <c r="BI180" s="147">
        <f t="shared" si="28"/>
        <v>0</v>
      </c>
      <c r="BJ180" s="12" t="s">
        <v>106</v>
      </c>
      <c r="BK180" s="147">
        <f t="shared" si="29"/>
        <v>0</v>
      </c>
      <c r="BL180" s="12" t="s">
        <v>161</v>
      </c>
      <c r="BM180" s="12" t="s">
        <v>479</v>
      </c>
    </row>
    <row r="181" spans="2:65" s="1" customFormat="1" ht="16.5" customHeight="1">
      <c r="B181" s="135"/>
      <c r="C181" s="136" t="s">
        <v>480</v>
      </c>
      <c r="D181" s="136" t="s">
        <v>110</v>
      </c>
      <c r="E181" s="137" t="s">
        <v>481</v>
      </c>
      <c r="F181" s="138" t="s">
        <v>482</v>
      </c>
      <c r="G181" s="139" t="s">
        <v>483</v>
      </c>
      <c r="H181" s="158"/>
      <c r="I181" s="141"/>
      <c r="J181" s="142">
        <f t="shared" si="20"/>
        <v>0</v>
      </c>
      <c r="K181" s="138" t="s">
        <v>1</v>
      </c>
      <c r="L181" s="26"/>
      <c r="M181" s="143" t="s">
        <v>1</v>
      </c>
      <c r="N181" s="144" t="s">
        <v>37</v>
      </c>
      <c r="O181" s="45"/>
      <c r="P181" s="145">
        <f t="shared" si="21"/>
        <v>0</v>
      </c>
      <c r="Q181" s="145">
        <v>0</v>
      </c>
      <c r="R181" s="145">
        <f t="shared" si="22"/>
        <v>0</v>
      </c>
      <c r="S181" s="145">
        <v>0</v>
      </c>
      <c r="T181" s="146">
        <f t="shared" si="23"/>
        <v>0</v>
      </c>
      <c r="AR181" s="12" t="s">
        <v>156</v>
      </c>
      <c r="AT181" s="12" t="s">
        <v>110</v>
      </c>
      <c r="AU181" s="12" t="s">
        <v>106</v>
      </c>
      <c r="AY181" s="12" t="s">
        <v>107</v>
      </c>
      <c r="BE181" s="147">
        <f t="shared" si="24"/>
        <v>0</v>
      </c>
      <c r="BF181" s="147">
        <f t="shared" si="25"/>
        <v>0</v>
      </c>
      <c r="BG181" s="147">
        <f t="shared" si="26"/>
        <v>0</v>
      </c>
      <c r="BH181" s="147">
        <f t="shared" si="27"/>
        <v>0</v>
      </c>
      <c r="BI181" s="147">
        <f t="shared" si="28"/>
        <v>0</v>
      </c>
      <c r="BJ181" s="12" t="s">
        <v>106</v>
      </c>
      <c r="BK181" s="147">
        <f t="shared" si="29"/>
        <v>0</v>
      </c>
      <c r="BL181" s="12" t="s">
        <v>156</v>
      </c>
      <c r="BM181" s="12" t="s">
        <v>484</v>
      </c>
    </row>
    <row r="182" spans="2:65" s="1" customFormat="1" ht="16.5" customHeight="1">
      <c r="B182" s="135"/>
      <c r="C182" s="136" t="s">
        <v>485</v>
      </c>
      <c r="D182" s="136" t="s">
        <v>110</v>
      </c>
      <c r="E182" s="137" t="s">
        <v>486</v>
      </c>
      <c r="F182" s="138" t="s">
        <v>487</v>
      </c>
      <c r="G182" s="139" t="s">
        <v>483</v>
      </c>
      <c r="H182" s="158"/>
      <c r="I182" s="141"/>
      <c r="J182" s="142">
        <f t="shared" si="20"/>
        <v>0</v>
      </c>
      <c r="K182" s="138" t="s">
        <v>1</v>
      </c>
      <c r="L182" s="26"/>
      <c r="M182" s="143" t="s">
        <v>1</v>
      </c>
      <c r="N182" s="144" t="s">
        <v>37</v>
      </c>
      <c r="O182" s="45"/>
      <c r="P182" s="145">
        <f t="shared" si="21"/>
        <v>0</v>
      </c>
      <c r="Q182" s="145">
        <v>0</v>
      </c>
      <c r="R182" s="145">
        <f t="shared" si="22"/>
        <v>0</v>
      </c>
      <c r="S182" s="145">
        <v>0</v>
      </c>
      <c r="T182" s="146">
        <f t="shared" si="23"/>
        <v>0</v>
      </c>
      <c r="AR182" s="12" t="s">
        <v>156</v>
      </c>
      <c r="AT182" s="12" t="s">
        <v>110</v>
      </c>
      <c r="AU182" s="12" t="s">
        <v>106</v>
      </c>
      <c r="AY182" s="12" t="s">
        <v>107</v>
      </c>
      <c r="BE182" s="147">
        <f t="shared" si="24"/>
        <v>0</v>
      </c>
      <c r="BF182" s="147">
        <f t="shared" si="25"/>
        <v>0</v>
      </c>
      <c r="BG182" s="147">
        <f t="shared" si="26"/>
        <v>0</v>
      </c>
      <c r="BH182" s="147">
        <f t="shared" si="27"/>
        <v>0</v>
      </c>
      <c r="BI182" s="147">
        <f t="shared" si="28"/>
        <v>0</v>
      </c>
      <c r="BJ182" s="12" t="s">
        <v>106</v>
      </c>
      <c r="BK182" s="147">
        <f t="shared" si="29"/>
        <v>0</v>
      </c>
      <c r="BL182" s="12" t="s">
        <v>156</v>
      </c>
      <c r="BM182" s="12" t="s">
        <v>488</v>
      </c>
    </row>
    <row r="183" spans="2:65" s="1" customFormat="1" ht="16.5" customHeight="1">
      <c r="B183" s="135"/>
      <c r="C183" s="136" t="s">
        <v>489</v>
      </c>
      <c r="D183" s="136" t="s">
        <v>110</v>
      </c>
      <c r="E183" s="137" t="s">
        <v>490</v>
      </c>
      <c r="F183" s="138" t="s">
        <v>491</v>
      </c>
      <c r="G183" s="139" t="s">
        <v>483</v>
      </c>
      <c r="H183" s="158"/>
      <c r="I183" s="141"/>
      <c r="J183" s="142">
        <f t="shared" si="20"/>
        <v>0</v>
      </c>
      <c r="K183" s="138" t="s">
        <v>1</v>
      </c>
      <c r="L183" s="26"/>
      <c r="M183" s="143" t="s">
        <v>1</v>
      </c>
      <c r="N183" s="144" t="s">
        <v>37</v>
      </c>
      <c r="O183" s="45"/>
      <c r="P183" s="145">
        <f t="shared" si="21"/>
        <v>0</v>
      </c>
      <c r="Q183" s="145">
        <v>0</v>
      </c>
      <c r="R183" s="145">
        <f t="shared" si="22"/>
        <v>0</v>
      </c>
      <c r="S183" s="145">
        <v>0</v>
      </c>
      <c r="T183" s="146">
        <f t="shared" si="23"/>
        <v>0</v>
      </c>
      <c r="AR183" s="12" t="s">
        <v>156</v>
      </c>
      <c r="AT183" s="12" t="s">
        <v>110</v>
      </c>
      <c r="AU183" s="12" t="s">
        <v>106</v>
      </c>
      <c r="AY183" s="12" t="s">
        <v>107</v>
      </c>
      <c r="BE183" s="147">
        <f t="shared" si="24"/>
        <v>0</v>
      </c>
      <c r="BF183" s="147">
        <f t="shared" si="25"/>
        <v>0</v>
      </c>
      <c r="BG183" s="147">
        <f t="shared" si="26"/>
        <v>0</v>
      </c>
      <c r="BH183" s="147">
        <f t="shared" si="27"/>
        <v>0</v>
      </c>
      <c r="BI183" s="147">
        <f t="shared" si="28"/>
        <v>0</v>
      </c>
      <c r="BJ183" s="12" t="s">
        <v>106</v>
      </c>
      <c r="BK183" s="147">
        <f t="shared" si="29"/>
        <v>0</v>
      </c>
      <c r="BL183" s="12" t="s">
        <v>156</v>
      </c>
      <c r="BM183" s="12" t="s">
        <v>492</v>
      </c>
    </row>
    <row r="184" spans="2:65" s="1" customFormat="1" ht="16.5" customHeight="1">
      <c r="B184" s="135"/>
      <c r="C184" s="136" t="s">
        <v>493</v>
      </c>
      <c r="D184" s="136" t="s">
        <v>110</v>
      </c>
      <c r="E184" s="137" t="s">
        <v>494</v>
      </c>
      <c r="F184" s="138" t="s">
        <v>495</v>
      </c>
      <c r="G184" s="139" t="s">
        <v>483</v>
      </c>
      <c r="H184" s="158"/>
      <c r="I184" s="141"/>
      <c r="J184" s="142">
        <f t="shared" si="20"/>
        <v>0</v>
      </c>
      <c r="K184" s="138" t="s">
        <v>1</v>
      </c>
      <c r="L184" s="26"/>
      <c r="M184" s="143" t="s">
        <v>1</v>
      </c>
      <c r="N184" s="144" t="s">
        <v>37</v>
      </c>
      <c r="O184" s="45"/>
      <c r="P184" s="145">
        <f t="shared" si="21"/>
        <v>0</v>
      </c>
      <c r="Q184" s="145">
        <v>0</v>
      </c>
      <c r="R184" s="145">
        <f t="shared" si="22"/>
        <v>0</v>
      </c>
      <c r="S184" s="145">
        <v>0</v>
      </c>
      <c r="T184" s="146">
        <f t="shared" si="23"/>
        <v>0</v>
      </c>
      <c r="AR184" s="12" t="s">
        <v>161</v>
      </c>
      <c r="AT184" s="12" t="s">
        <v>110</v>
      </c>
      <c r="AU184" s="12" t="s">
        <v>106</v>
      </c>
      <c r="AY184" s="12" t="s">
        <v>107</v>
      </c>
      <c r="BE184" s="147">
        <f t="shared" si="24"/>
        <v>0</v>
      </c>
      <c r="BF184" s="147">
        <f t="shared" si="25"/>
        <v>0</v>
      </c>
      <c r="BG184" s="147">
        <f t="shared" si="26"/>
        <v>0</v>
      </c>
      <c r="BH184" s="147">
        <f t="shared" si="27"/>
        <v>0</v>
      </c>
      <c r="BI184" s="147">
        <f t="shared" si="28"/>
        <v>0</v>
      </c>
      <c r="BJ184" s="12" t="s">
        <v>106</v>
      </c>
      <c r="BK184" s="147">
        <f t="shared" si="29"/>
        <v>0</v>
      </c>
      <c r="BL184" s="12" t="s">
        <v>161</v>
      </c>
      <c r="BM184" s="12" t="s">
        <v>496</v>
      </c>
    </row>
    <row r="185" spans="2:65" s="1" customFormat="1" ht="16.5" customHeight="1">
      <c r="B185" s="135"/>
      <c r="C185" s="136" t="s">
        <v>497</v>
      </c>
      <c r="D185" s="136" t="s">
        <v>110</v>
      </c>
      <c r="E185" s="137" t="s">
        <v>498</v>
      </c>
      <c r="F185" s="138" t="s">
        <v>499</v>
      </c>
      <c r="G185" s="139" t="s">
        <v>483</v>
      </c>
      <c r="H185" s="158"/>
      <c r="I185" s="141"/>
      <c r="J185" s="142">
        <f t="shared" si="20"/>
        <v>0</v>
      </c>
      <c r="K185" s="138" t="s">
        <v>1</v>
      </c>
      <c r="L185" s="26"/>
      <c r="M185" s="143" t="s">
        <v>1</v>
      </c>
      <c r="N185" s="144" t="s">
        <v>37</v>
      </c>
      <c r="O185" s="45"/>
      <c r="P185" s="145">
        <f t="shared" si="21"/>
        <v>0</v>
      </c>
      <c r="Q185" s="145">
        <v>0</v>
      </c>
      <c r="R185" s="145">
        <f t="shared" si="22"/>
        <v>0</v>
      </c>
      <c r="S185" s="145">
        <v>0</v>
      </c>
      <c r="T185" s="146">
        <f t="shared" si="23"/>
        <v>0</v>
      </c>
      <c r="AR185" s="12" t="s">
        <v>156</v>
      </c>
      <c r="AT185" s="12" t="s">
        <v>110</v>
      </c>
      <c r="AU185" s="12" t="s">
        <v>106</v>
      </c>
      <c r="AY185" s="12" t="s">
        <v>107</v>
      </c>
      <c r="BE185" s="147">
        <f t="shared" si="24"/>
        <v>0</v>
      </c>
      <c r="BF185" s="147">
        <f t="shared" si="25"/>
        <v>0</v>
      </c>
      <c r="BG185" s="147">
        <f t="shared" si="26"/>
        <v>0</v>
      </c>
      <c r="BH185" s="147">
        <f t="shared" si="27"/>
        <v>0</v>
      </c>
      <c r="BI185" s="147">
        <f t="shared" si="28"/>
        <v>0</v>
      </c>
      <c r="BJ185" s="12" t="s">
        <v>106</v>
      </c>
      <c r="BK185" s="147">
        <f t="shared" si="29"/>
        <v>0</v>
      </c>
      <c r="BL185" s="12" t="s">
        <v>156</v>
      </c>
      <c r="BM185" s="12" t="s">
        <v>500</v>
      </c>
    </row>
    <row r="186" spans="2:65" s="10" customFormat="1" ht="25.9" customHeight="1">
      <c r="B186" s="122"/>
      <c r="D186" s="123" t="s">
        <v>64</v>
      </c>
      <c r="E186" s="124" t="s">
        <v>501</v>
      </c>
      <c r="F186" s="124" t="s">
        <v>502</v>
      </c>
      <c r="I186" s="125"/>
      <c r="J186" s="126">
        <f>BK186</f>
        <v>0</v>
      </c>
      <c r="L186" s="122"/>
      <c r="M186" s="127"/>
      <c r="N186" s="128"/>
      <c r="O186" s="128"/>
      <c r="P186" s="129">
        <f>SUM(P187:P191)</f>
        <v>0</v>
      </c>
      <c r="Q186" s="128"/>
      <c r="R186" s="129">
        <f>SUM(R187:R191)</f>
        <v>0</v>
      </c>
      <c r="S186" s="128"/>
      <c r="T186" s="130">
        <f>SUM(T187:T191)</f>
        <v>0</v>
      </c>
      <c r="AR186" s="123" t="s">
        <v>130</v>
      </c>
      <c r="AT186" s="131" t="s">
        <v>64</v>
      </c>
      <c r="AU186" s="131" t="s">
        <v>65</v>
      </c>
      <c r="AY186" s="123" t="s">
        <v>107</v>
      </c>
      <c r="BK186" s="132">
        <f>SUM(BK187:BK191)</f>
        <v>0</v>
      </c>
    </row>
    <row r="187" spans="2:65" s="1" customFormat="1" ht="16.5" customHeight="1">
      <c r="B187" s="135"/>
      <c r="C187" s="136" t="s">
        <v>503</v>
      </c>
      <c r="D187" s="136" t="s">
        <v>110</v>
      </c>
      <c r="E187" s="137" t="s">
        <v>504</v>
      </c>
      <c r="F187" s="138" t="s">
        <v>505</v>
      </c>
      <c r="G187" s="139" t="s">
        <v>506</v>
      </c>
      <c r="H187" s="140">
        <v>1</v>
      </c>
      <c r="I187" s="141"/>
      <c r="J187" s="142">
        <f>ROUND(I187*H187,2)</f>
        <v>0</v>
      </c>
      <c r="K187" s="138" t="s">
        <v>134</v>
      </c>
      <c r="L187" s="26"/>
      <c r="M187" s="143" t="s">
        <v>1</v>
      </c>
      <c r="N187" s="144" t="s">
        <v>37</v>
      </c>
      <c r="O187" s="45"/>
      <c r="P187" s="145">
        <f>O187*H187</f>
        <v>0</v>
      </c>
      <c r="Q187" s="145">
        <v>0</v>
      </c>
      <c r="R187" s="145">
        <f>Q187*H187</f>
        <v>0</v>
      </c>
      <c r="S187" s="145">
        <v>0</v>
      </c>
      <c r="T187" s="146">
        <f>S187*H187</f>
        <v>0</v>
      </c>
      <c r="AR187" s="12" t="s">
        <v>507</v>
      </c>
      <c r="AT187" s="12" t="s">
        <v>110</v>
      </c>
      <c r="AU187" s="12" t="s">
        <v>73</v>
      </c>
      <c r="AY187" s="12" t="s">
        <v>107</v>
      </c>
      <c r="BE187" s="147">
        <f>IF(N187="základná",J187,0)</f>
        <v>0</v>
      </c>
      <c r="BF187" s="147">
        <f>IF(N187="znížená",J187,0)</f>
        <v>0</v>
      </c>
      <c r="BG187" s="147">
        <f>IF(N187="zákl. prenesená",J187,0)</f>
        <v>0</v>
      </c>
      <c r="BH187" s="147">
        <f>IF(N187="zníž. prenesená",J187,0)</f>
        <v>0</v>
      </c>
      <c r="BI187" s="147">
        <f>IF(N187="nulová",J187,0)</f>
        <v>0</v>
      </c>
      <c r="BJ187" s="12" t="s">
        <v>106</v>
      </c>
      <c r="BK187" s="147">
        <f>ROUND(I187*H187,2)</f>
        <v>0</v>
      </c>
      <c r="BL187" s="12" t="s">
        <v>507</v>
      </c>
      <c r="BM187" s="12" t="s">
        <v>508</v>
      </c>
    </row>
    <row r="188" spans="2:65" s="1" customFormat="1" ht="16.5" customHeight="1">
      <c r="B188" s="135"/>
      <c r="C188" s="136" t="s">
        <v>509</v>
      </c>
      <c r="D188" s="136" t="s">
        <v>110</v>
      </c>
      <c r="E188" s="137" t="s">
        <v>510</v>
      </c>
      <c r="F188" s="138" t="s">
        <v>511</v>
      </c>
      <c r="G188" s="139" t="s">
        <v>506</v>
      </c>
      <c r="H188" s="140">
        <v>1</v>
      </c>
      <c r="I188" s="141"/>
      <c r="J188" s="142">
        <f>ROUND(I188*H188,2)</f>
        <v>0</v>
      </c>
      <c r="K188" s="138" t="s">
        <v>134</v>
      </c>
      <c r="L188" s="26"/>
      <c r="M188" s="143" t="s">
        <v>1</v>
      </c>
      <c r="N188" s="144" t="s">
        <v>37</v>
      </c>
      <c r="O188" s="45"/>
      <c r="P188" s="145">
        <f>O188*H188</f>
        <v>0</v>
      </c>
      <c r="Q188" s="145">
        <v>0</v>
      </c>
      <c r="R188" s="145">
        <f>Q188*H188</f>
        <v>0</v>
      </c>
      <c r="S188" s="145">
        <v>0</v>
      </c>
      <c r="T188" s="146">
        <f>S188*H188</f>
        <v>0</v>
      </c>
      <c r="AR188" s="12" t="s">
        <v>507</v>
      </c>
      <c r="AT188" s="12" t="s">
        <v>110</v>
      </c>
      <c r="AU188" s="12" t="s">
        <v>73</v>
      </c>
      <c r="AY188" s="12" t="s">
        <v>107</v>
      </c>
      <c r="BE188" s="147">
        <f>IF(N188="základná",J188,0)</f>
        <v>0</v>
      </c>
      <c r="BF188" s="147">
        <f>IF(N188="znížená",J188,0)</f>
        <v>0</v>
      </c>
      <c r="BG188" s="147">
        <f>IF(N188="zákl. prenesená",J188,0)</f>
        <v>0</v>
      </c>
      <c r="BH188" s="147">
        <f>IF(N188="zníž. prenesená",J188,0)</f>
        <v>0</v>
      </c>
      <c r="BI188" s="147">
        <f>IF(N188="nulová",J188,0)</f>
        <v>0</v>
      </c>
      <c r="BJ188" s="12" t="s">
        <v>106</v>
      </c>
      <c r="BK188" s="147">
        <f>ROUND(I188*H188,2)</f>
        <v>0</v>
      </c>
      <c r="BL188" s="12" t="s">
        <v>507</v>
      </c>
      <c r="BM188" s="12" t="s">
        <v>512</v>
      </c>
    </row>
    <row r="189" spans="2:65" s="1" customFormat="1" ht="16.5" customHeight="1">
      <c r="B189" s="135"/>
      <c r="C189" s="136" t="s">
        <v>513</v>
      </c>
      <c r="D189" s="136" t="s">
        <v>110</v>
      </c>
      <c r="E189" s="137" t="s">
        <v>514</v>
      </c>
      <c r="F189" s="138" t="s">
        <v>515</v>
      </c>
      <c r="G189" s="139" t="s">
        <v>506</v>
      </c>
      <c r="H189" s="140">
        <v>1</v>
      </c>
      <c r="I189" s="141"/>
      <c r="J189" s="142">
        <f>ROUND(I189*H189,2)</f>
        <v>0</v>
      </c>
      <c r="K189" s="138" t="s">
        <v>134</v>
      </c>
      <c r="L189" s="26"/>
      <c r="M189" s="143" t="s">
        <v>1</v>
      </c>
      <c r="N189" s="144" t="s">
        <v>37</v>
      </c>
      <c r="O189" s="45"/>
      <c r="P189" s="145">
        <f>O189*H189</f>
        <v>0</v>
      </c>
      <c r="Q189" s="145">
        <v>0</v>
      </c>
      <c r="R189" s="145">
        <f>Q189*H189</f>
        <v>0</v>
      </c>
      <c r="S189" s="145">
        <v>0</v>
      </c>
      <c r="T189" s="146">
        <f>S189*H189</f>
        <v>0</v>
      </c>
      <c r="AR189" s="12" t="s">
        <v>507</v>
      </c>
      <c r="AT189" s="12" t="s">
        <v>110</v>
      </c>
      <c r="AU189" s="12" t="s">
        <v>73</v>
      </c>
      <c r="AY189" s="12" t="s">
        <v>107</v>
      </c>
      <c r="BE189" s="147">
        <f>IF(N189="základná",J189,0)</f>
        <v>0</v>
      </c>
      <c r="BF189" s="147">
        <f>IF(N189="znížená",J189,0)</f>
        <v>0</v>
      </c>
      <c r="BG189" s="147">
        <f>IF(N189="zákl. prenesená",J189,0)</f>
        <v>0</v>
      </c>
      <c r="BH189" s="147">
        <f>IF(N189="zníž. prenesená",J189,0)</f>
        <v>0</v>
      </c>
      <c r="BI189" s="147">
        <f>IF(N189="nulová",J189,0)</f>
        <v>0</v>
      </c>
      <c r="BJ189" s="12" t="s">
        <v>106</v>
      </c>
      <c r="BK189" s="147">
        <f>ROUND(I189*H189,2)</f>
        <v>0</v>
      </c>
      <c r="BL189" s="12" t="s">
        <v>507</v>
      </c>
      <c r="BM189" s="12" t="s">
        <v>516</v>
      </c>
    </row>
    <row r="190" spans="2:65" s="1" customFormat="1" ht="16.5" customHeight="1">
      <c r="B190" s="135"/>
      <c r="C190" s="136" t="s">
        <v>517</v>
      </c>
      <c r="D190" s="136" t="s">
        <v>110</v>
      </c>
      <c r="E190" s="137" t="s">
        <v>518</v>
      </c>
      <c r="F190" s="138" t="s">
        <v>519</v>
      </c>
      <c r="G190" s="139" t="s">
        <v>506</v>
      </c>
      <c r="H190" s="140">
        <v>1</v>
      </c>
      <c r="I190" s="141"/>
      <c r="J190" s="142">
        <f>ROUND(I190*H190,2)</f>
        <v>0</v>
      </c>
      <c r="K190" s="138" t="s">
        <v>134</v>
      </c>
      <c r="L190" s="26"/>
      <c r="M190" s="143" t="s">
        <v>1</v>
      </c>
      <c r="N190" s="144" t="s">
        <v>37</v>
      </c>
      <c r="O190" s="45"/>
      <c r="P190" s="145">
        <f>O190*H190</f>
        <v>0</v>
      </c>
      <c r="Q190" s="145">
        <v>0</v>
      </c>
      <c r="R190" s="145">
        <f>Q190*H190</f>
        <v>0</v>
      </c>
      <c r="S190" s="145">
        <v>0</v>
      </c>
      <c r="T190" s="146">
        <f>S190*H190</f>
        <v>0</v>
      </c>
      <c r="AR190" s="12" t="s">
        <v>507</v>
      </c>
      <c r="AT190" s="12" t="s">
        <v>110</v>
      </c>
      <c r="AU190" s="12" t="s">
        <v>73</v>
      </c>
      <c r="AY190" s="12" t="s">
        <v>107</v>
      </c>
      <c r="BE190" s="147">
        <f>IF(N190="základná",J190,0)</f>
        <v>0</v>
      </c>
      <c r="BF190" s="147">
        <f>IF(N190="znížená",J190,0)</f>
        <v>0</v>
      </c>
      <c r="BG190" s="147">
        <f>IF(N190="zákl. prenesená",J190,0)</f>
        <v>0</v>
      </c>
      <c r="BH190" s="147">
        <f>IF(N190="zníž. prenesená",J190,0)</f>
        <v>0</v>
      </c>
      <c r="BI190" s="147">
        <f>IF(N190="nulová",J190,0)</f>
        <v>0</v>
      </c>
      <c r="BJ190" s="12" t="s">
        <v>106</v>
      </c>
      <c r="BK190" s="147">
        <f>ROUND(I190*H190,2)</f>
        <v>0</v>
      </c>
      <c r="BL190" s="12" t="s">
        <v>507</v>
      </c>
      <c r="BM190" s="12" t="s">
        <v>520</v>
      </c>
    </row>
    <row r="191" spans="2:65" s="1" customFormat="1" ht="16.5" customHeight="1">
      <c r="B191" s="135"/>
      <c r="C191" s="136" t="s">
        <v>521</v>
      </c>
      <c r="D191" s="136" t="s">
        <v>110</v>
      </c>
      <c r="E191" s="137" t="s">
        <v>522</v>
      </c>
      <c r="F191" s="138" t="s">
        <v>523</v>
      </c>
      <c r="G191" s="139" t="s">
        <v>506</v>
      </c>
      <c r="H191" s="140">
        <v>1</v>
      </c>
      <c r="I191" s="141"/>
      <c r="J191" s="142">
        <f>ROUND(I191*H191,2)</f>
        <v>0</v>
      </c>
      <c r="K191" s="138" t="s">
        <v>134</v>
      </c>
      <c r="L191" s="26"/>
      <c r="M191" s="159" t="s">
        <v>1</v>
      </c>
      <c r="N191" s="160" t="s">
        <v>37</v>
      </c>
      <c r="O191" s="161"/>
      <c r="P191" s="162">
        <f>O191*H191</f>
        <v>0</v>
      </c>
      <c r="Q191" s="162">
        <v>0</v>
      </c>
      <c r="R191" s="162">
        <f>Q191*H191</f>
        <v>0</v>
      </c>
      <c r="S191" s="162">
        <v>0</v>
      </c>
      <c r="T191" s="163">
        <f>S191*H191</f>
        <v>0</v>
      </c>
      <c r="AR191" s="12" t="s">
        <v>507</v>
      </c>
      <c r="AT191" s="12" t="s">
        <v>110</v>
      </c>
      <c r="AU191" s="12" t="s">
        <v>73</v>
      </c>
      <c r="AY191" s="12" t="s">
        <v>107</v>
      </c>
      <c r="BE191" s="147">
        <f>IF(N191="základná",J191,0)</f>
        <v>0</v>
      </c>
      <c r="BF191" s="147">
        <f>IF(N191="znížená",J191,0)</f>
        <v>0</v>
      </c>
      <c r="BG191" s="147">
        <f>IF(N191="zákl. prenesená",J191,0)</f>
        <v>0</v>
      </c>
      <c r="BH191" s="147">
        <f>IF(N191="zníž. prenesená",J191,0)</f>
        <v>0</v>
      </c>
      <c r="BI191" s="147">
        <f>IF(N191="nulová",J191,0)</f>
        <v>0</v>
      </c>
      <c r="BJ191" s="12" t="s">
        <v>106</v>
      </c>
      <c r="BK191" s="147">
        <f>ROUND(I191*H191,2)</f>
        <v>0</v>
      </c>
      <c r="BL191" s="12" t="s">
        <v>507</v>
      </c>
      <c r="BM191" s="12" t="s">
        <v>524</v>
      </c>
    </row>
    <row r="192" spans="2:65" s="1" customFormat="1" ht="6.95" customHeight="1">
      <c r="B192" s="35"/>
      <c r="C192" s="36"/>
      <c r="D192" s="36"/>
      <c r="E192" s="36"/>
      <c r="F192" s="36"/>
      <c r="G192" s="36"/>
      <c r="H192" s="36"/>
      <c r="I192" s="96"/>
      <c r="J192" s="36"/>
      <c r="K192" s="36"/>
      <c r="L192" s="26"/>
    </row>
  </sheetData>
  <autoFilter ref="C84:K191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98"/>
  <sheetViews>
    <sheetView showGridLines="0" tabSelected="1" topLeftCell="A197" workbookViewId="0">
      <selection activeCell="J12" sqref="J12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8.6640625" customWidth="1"/>
    <col min="8" max="8" width="11.1640625" customWidth="1"/>
    <col min="9" max="9" width="14.1640625" style="78" customWidth="1"/>
    <col min="10" max="10" width="23.5" customWidth="1"/>
    <col min="11" max="11" width="15.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174" t="s">
        <v>5</v>
      </c>
      <c r="M2" s="175"/>
      <c r="N2" s="175"/>
      <c r="O2" s="175"/>
      <c r="P2" s="175"/>
      <c r="Q2" s="175"/>
      <c r="R2" s="175"/>
      <c r="S2" s="175"/>
      <c r="T2" s="175"/>
      <c r="U2" s="175"/>
      <c r="V2" s="175"/>
      <c r="AT2" s="12" t="s">
        <v>77</v>
      </c>
    </row>
    <row r="3" spans="2:46" ht="6.95" customHeight="1">
      <c r="B3" s="13"/>
      <c r="C3" s="14"/>
      <c r="D3" s="14"/>
      <c r="E3" s="14"/>
      <c r="F3" s="14"/>
      <c r="G3" s="14"/>
      <c r="H3" s="14"/>
      <c r="I3" s="79"/>
      <c r="J3" s="14"/>
      <c r="K3" s="14"/>
      <c r="L3" s="15"/>
      <c r="AT3" s="12" t="s">
        <v>65</v>
      </c>
    </row>
    <row r="4" spans="2:46" ht="24.95" customHeight="1">
      <c r="B4" s="15"/>
      <c r="D4" s="16" t="s">
        <v>78</v>
      </c>
      <c r="L4" s="15"/>
      <c r="M4" s="17" t="s">
        <v>9</v>
      </c>
      <c r="AT4" s="12" t="s">
        <v>3</v>
      </c>
    </row>
    <row r="5" spans="2:46" ht="6.95" customHeight="1">
      <c r="B5" s="15"/>
      <c r="L5" s="15"/>
    </row>
    <row r="6" spans="2:46" ht="12" customHeight="1">
      <c r="B6" s="15"/>
      <c r="D6" s="21" t="s">
        <v>15</v>
      </c>
      <c r="L6" s="15"/>
    </row>
    <row r="7" spans="2:46" ht="16.5" customHeight="1">
      <c r="B7" s="15"/>
      <c r="E7" s="202" t="str">
        <f>'Rekapitulácia stavby'!K6</f>
        <v>Náhrada plynového kotla - LEVMILK</v>
      </c>
      <c r="F7" s="203"/>
      <c r="G7" s="203"/>
      <c r="H7" s="203"/>
      <c r="L7" s="15"/>
    </row>
    <row r="8" spans="2:46" s="1" customFormat="1" ht="12" customHeight="1">
      <c r="B8" s="26"/>
      <c r="D8" s="21" t="s">
        <v>79</v>
      </c>
      <c r="I8" s="80"/>
      <c r="L8" s="26"/>
    </row>
    <row r="9" spans="2:46" s="1" customFormat="1" ht="36.950000000000003" customHeight="1">
      <c r="B9" s="26"/>
      <c r="E9" s="182" t="s">
        <v>525</v>
      </c>
      <c r="F9" s="181"/>
      <c r="G9" s="181"/>
      <c r="H9" s="181"/>
      <c r="I9" s="80"/>
      <c r="L9" s="26"/>
    </row>
    <row r="10" spans="2:46" s="1" customFormat="1" ht="11.25">
      <c r="B10" s="26"/>
      <c r="I10" s="80"/>
      <c r="L10" s="26"/>
    </row>
    <row r="11" spans="2:46" s="1" customFormat="1" ht="12" customHeight="1">
      <c r="B11" s="26"/>
      <c r="D11" s="21" t="s">
        <v>17</v>
      </c>
      <c r="F11" s="12" t="s">
        <v>1</v>
      </c>
      <c r="I11" s="81" t="s">
        <v>18</v>
      </c>
      <c r="J11" s="12" t="s">
        <v>1</v>
      </c>
      <c r="L11" s="26"/>
    </row>
    <row r="12" spans="2:46" s="1" customFormat="1" ht="12" customHeight="1">
      <c r="B12" s="26"/>
      <c r="D12" s="21" t="s">
        <v>19</v>
      </c>
      <c r="F12" s="12" t="s">
        <v>20</v>
      </c>
      <c r="I12" s="81" t="s">
        <v>21</v>
      </c>
      <c r="J12" s="42"/>
      <c r="L12" s="26"/>
    </row>
    <row r="13" spans="2:46" s="1" customFormat="1" ht="10.9" customHeight="1">
      <c r="B13" s="26"/>
      <c r="I13" s="80"/>
      <c r="L13" s="26"/>
    </row>
    <row r="14" spans="2:46" s="1" customFormat="1" ht="12" customHeight="1">
      <c r="B14" s="26"/>
      <c r="D14" s="21" t="s">
        <v>22</v>
      </c>
      <c r="I14" s="81" t="s">
        <v>23</v>
      </c>
      <c r="J14" s="12" t="str">
        <f>IF('Rekapitulácia stavby'!AN10="","",'Rekapitulácia stavby'!AN10)</f>
        <v/>
      </c>
      <c r="L14" s="26"/>
    </row>
    <row r="15" spans="2:46" s="1" customFormat="1" ht="18" customHeight="1">
      <c r="B15" s="26"/>
      <c r="E15" s="12" t="str">
        <f>IF('Rekapitulácia stavby'!E11="","",'Rekapitulácia stavby'!E11)</f>
        <v xml:space="preserve"> </v>
      </c>
      <c r="I15" s="81" t="s">
        <v>24</v>
      </c>
      <c r="J15" s="12" t="str">
        <f>IF('Rekapitulácia stavby'!AN11="","",'Rekapitulácia stavby'!AN11)</f>
        <v/>
      </c>
      <c r="L15" s="26"/>
    </row>
    <row r="16" spans="2:46" s="1" customFormat="1" ht="6.95" customHeight="1">
      <c r="B16" s="26"/>
      <c r="I16" s="80"/>
      <c r="L16" s="26"/>
    </row>
    <row r="17" spans="2:12" s="1" customFormat="1" ht="12" customHeight="1">
      <c r="B17" s="26"/>
      <c r="D17" s="21" t="s">
        <v>25</v>
      </c>
      <c r="I17" s="81" t="s">
        <v>23</v>
      </c>
      <c r="J17" s="22" t="str">
        <f>'Rekapitulácia stavby'!AN13</f>
        <v>Vyplň údaj</v>
      </c>
      <c r="L17" s="26"/>
    </row>
    <row r="18" spans="2:12" s="1" customFormat="1" ht="18" customHeight="1">
      <c r="B18" s="26"/>
      <c r="E18" s="204" t="str">
        <f>'Rekapitulácia stavby'!E14</f>
        <v>Vyplň údaj</v>
      </c>
      <c r="F18" s="185"/>
      <c r="G18" s="185"/>
      <c r="H18" s="185"/>
      <c r="I18" s="81" t="s">
        <v>24</v>
      </c>
      <c r="J18" s="22" t="str">
        <f>'Rekapitulácia stavby'!AN14</f>
        <v>Vyplň údaj</v>
      </c>
      <c r="L18" s="26"/>
    </row>
    <row r="19" spans="2:12" s="1" customFormat="1" ht="6.95" customHeight="1">
      <c r="B19" s="26"/>
      <c r="I19" s="80"/>
      <c r="L19" s="26"/>
    </row>
    <row r="20" spans="2:12" s="1" customFormat="1" ht="12" customHeight="1">
      <c r="B20" s="26"/>
      <c r="D20" s="21" t="s">
        <v>27</v>
      </c>
      <c r="I20" s="81" t="s">
        <v>23</v>
      </c>
      <c r="J20" s="12" t="str">
        <f>IF('Rekapitulácia stavby'!AN16="","",'Rekapitulácia stavby'!AN16)</f>
        <v/>
      </c>
      <c r="L20" s="26"/>
    </row>
    <row r="21" spans="2:12" s="1" customFormat="1" ht="18" customHeight="1">
      <c r="B21" s="26"/>
      <c r="E21" s="12" t="str">
        <f>IF('Rekapitulácia stavby'!E17="","",'Rekapitulácia stavby'!E17)</f>
        <v xml:space="preserve"> </v>
      </c>
      <c r="I21" s="81" t="s">
        <v>24</v>
      </c>
      <c r="J21" s="12" t="str">
        <f>IF('Rekapitulácia stavby'!AN17="","",'Rekapitulácia stavby'!AN17)</f>
        <v/>
      </c>
      <c r="L21" s="26"/>
    </row>
    <row r="22" spans="2:12" s="1" customFormat="1" ht="6.95" customHeight="1">
      <c r="B22" s="26"/>
      <c r="I22" s="80"/>
      <c r="L22" s="26"/>
    </row>
    <row r="23" spans="2:12" s="1" customFormat="1" ht="12" customHeight="1">
      <c r="B23" s="26"/>
      <c r="D23" s="21" t="s">
        <v>29</v>
      </c>
      <c r="I23" s="81" t="s">
        <v>23</v>
      </c>
      <c r="J23" s="12" t="str">
        <f>IF('Rekapitulácia stavby'!AN19="","",'Rekapitulácia stavby'!AN19)</f>
        <v/>
      </c>
      <c r="L23" s="26"/>
    </row>
    <row r="24" spans="2:12" s="1" customFormat="1" ht="18" customHeight="1">
      <c r="B24" s="26"/>
      <c r="E24" s="12" t="str">
        <f>IF('Rekapitulácia stavby'!E20="","",'Rekapitulácia stavby'!E20)</f>
        <v xml:space="preserve"> </v>
      </c>
      <c r="I24" s="81" t="s">
        <v>24</v>
      </c>
      <c r="J24" s="12" t="str">
        <f>IF('Rekapitulácia stavby'!AN20="","",'Rekapitulácia stavby'!AN20)</f>
        <v/>
      </c>
      <c r="L24" s="26"/>
    </row>
    <row r="25" spans="2:12" s="1" customFormat="1" ht="6.95" customHeight="1">
      <c r="B25" s="26"/>
      <c r="I25" s="80"/>
      <c r="L25" s="26"/>
    </row>
    <row r="26" spans="2:12" s="1" customFormat="1" ht="12" customHeight="1">
      <c r="B26" s="26"/>
      <c r="D26" s="21" t="s">
        <v>30</v>
      </c>
      <c r="I26" s="80"/>
      <c r="L26" s="26"/>
    </row>
    <row r="27" spans="2:12" s="6" customFormat="1" ht="16.5" customHeight="1">
      <c r="B27" s="82"/>
      <c r="E27" s="189" t="s">
        <v>1</v>
      </c>
      <c r="F27" s="189"/>
      <c r="G27" s="189"/>
      <c r="H27" s="189"/>
      <c r="I27" s="83"/>
      <c r="L27" s="82"/>
    </row>
    <row r="28" spans="2:12" s="1" customFormat="1" ht="6.95" customHeight="1">
      <c r="B28" s="26"/>
      <c r="I28" s="80"/>
      <c r="L28" s="26"/>
    </row>
    <row r="29" spans="2:12" s="1" customFormat="1" ht="6.95" customHeight="1">
      <c r="B29" s="26"/>
      <c r="D29" s="43"/>
      <c r="E29" s="43"/>
      <c r="F29" s="43"/>
      <c r="G29" s="43"/>
      <c r="H29" s="43"/>
      <c r="I29" s="84"/>
      <c r="J29" s="43"/>
      <c r="K29" s="43"/>
      <c r="L29" s="26"/>
    </row>
    <row r="30" spans="2:12" s="1" customFormat="1" ht="25.35" customHeight="1">
      <c r="B30" s="26"/>
      <c r="D30" s="85" t="s">
        <v>31</v>
      </c>
      <c r="I30" s="80"/>
      <c r="J30" s="56">
        <f>ROUND(J87, 2)</f>
        <v>0</v>
      </c>
      <c r="L30" s="26"/>
    </row>
    <row r="31" spans="2:12" s="1" customFormat="1" ht="6.95" customHeight="1">
      <c r="B31" s="26"/>
      <c r="D31" s="43"/>
      <c r="E31" s="43"/>
      <c r="F31" s="43"/>
      <c r="G31" s="43"/>
      <c r="H31" s="43"/>
      <c r="I31" s="84"/>
      <c r="J31" s="43"/>
      <c r="K31" s="43"/>
      <c r="L31" s="26"/>
    </row>
    <row r="32" spans="2:12" s="1" customFormat="1" ht="14.45" customHeight="1">
      <c r="B32" s="26"/>
      <c r="F32" s="29" t="s">
        <v>33</v>
      </c>
      <c r="I32" s="86" t="s">
        <v>32</v>
      </c>
      <c r="J32" s="29" t="s">
        <v>34</v>
      </c>
      <c r="L32" s="26"/>
    </row>
    <row r="33" spans="2:12" s="1" customFormat="1" ht="14.45" customHeight="1">
      <c r="B33" s="26"/>
      <c r="D33" s="21" t="s">
        <v>35</v>
      </c>
      <c r="E33" s="21" t="s">
        <v>36</v>
      </c>
      <c r="F33" s="87">
        <f>ROUND((SUM(BE87:BE197)),  2)</f>
        <v>0</v>
      </c>
      <c r="I33" s="88">
        <v>0.2</v>
      </c>
      <c r="J33" s="87">
        <f>ROUND(((SUM(BE87:BE197))*I33),  2)</f>
        <v>0</v>
      </c>
      <c r="L33" s="26"/>
    </row>
    <row r="34" spans="2:12" s="1" customFormat="1" ht="14.45" customHeight="1">
      <c r="B34" s="26"/>
      <c r="E34" s="21" t="s">
        <v>37</v>
      </c>
      <c r="F34" s="87">
        <f>ROUND((SUM(BF87:BF197)),  2)</f>
        <v>0</v>
      </c>
      <c r="I34" s="88">
        <v>0.2</v>
      </c>
      <c r="J34" s="87">
        <f>ROUND(((SUM(BF87:BF197))*I34),  2)</f>
        <v>0</v>
      </c>
      <c r="L34" s="26"/>
    </row>
    <row r="35" spans="2:12" s="1" customFormat="1" ht="14.45" hidden="1" customHeight="1">
      <c r="B35" s="26"/>
      <c r="E35" s="21" t="s">
        <v>38</v>
      </c>
      <c r="F35" s="87">
        <f>ROUND((SUM(BG87:BG197)),  2)</f>
        <v>0</v>
      </c>
      <c r="I35" s="88">
        <v>0.2</v>
      </c>
      <c r="J35" s="87">
        <f>0</f>
        <v>0</v>
      </c>
      <c r="L35" s="26"/>
    </row>
    <row r="36" spans="2:12" s="1" customFormat="1" ht="14.45" hidden="1" customHeight="1">
      <c r="B36" s="26"/>
      <c r="E36" s="21" t="s">
        <v>39</v>
      </c>
      <c r="F36" s="87">
        <f>ROUND((SUM(BH87:BH197)),  2)</f>
        <v>0</v>
      </c>
      <c r="I36" s="88">
        <v>0.2</v>
      </c>
      <c r="J36" s="87">
        <f>0</f>
        <v>0</v>
      </c>
      <c r="L36" s="26"/>
    </row>
    <row r="37" spans="2:12" s="1" customFormat="1" ht="14.45" hidden="1" customHeight="1">
      <c r="B37" s="26"/>
      <c r="E37" s="21" t="s">
        <v>40</v>
      </c>
      <c r="F37" s="87">
        <f>ROUND((SUM(BI87:BI197)),  2)</f>
        <v>0</v>
      </c>
      <c r="I37" s="88">
        <v>0</v>
      </c>
      <c r="J37" s="87">
        <f>0</f>
        <v>0</v>
      </c>
      <c r="L37" s="26"/>
    </row>
    <row r="38" spans="2:12" s="1" customFormat="1" ht="6.95" customHeight="1">
      <c r="B38" s="26"/>
      <c r="I38" s="80"/>
      <c r="L38" s="26"/>
    </row>
    <row r="39" spans="2:12" s="1" customFormat="1" ht="25.35" customHeight="1">
      <c r="B39" s="26"/>
      <c r="C39" s="89"/>
      <c r="D39" s="90" t="s">
        <v>41</v>
      </c>
      <c r="E39" s="47"/>
      <c r="F39" s="47"/>
      <c r="G39" s="91" t="s">
        <v>42</v>
      </c>
      <c r="H39" s="92" t="s">
        <v>43</v>
      </c>
      <c r="I39" s="93"/>
      <c r="J39" s="94">
        <f>SUM(J30:J37)</f>
        <v>0</v>
      </c>
      <c r="K39" s="95"/>
      <c r="L39" s="26"/>
    </row>
    <row r="40" spans="2:12" s="1" customFormat="1" ht="14.45" customHeight="1">
      <c r="B40" s="35"/>
      <c r="C40" s="36"/>
      <c r="D40" s="36"/>
      <c r="E40" s="36"/>
      <c r="F40" s="36"/>
      <c r="G40" s="36"/>
      <c r="H40" s="36"/>
      <c r="I40" s="96"/>
      <c r="J40" s="36"/>
      <c r="K40" s="36"/>
      <c r="L40" s="26"/>
    </row>
    <row r="44" spans="2:12" s="1" customFormat="1" ht="6.95" customHeight="1">
      <c r="B44" s="37"/>
      <c r="C44" s="38"/>
      <c r="D44" s="38"/>
      <c r="E44" s="38"/>
      <c r="F44" s="38"/>
      <c r="G44" s="38"/>
      <c r="H44" s="38"/>
      <c r="I44" s="97"/>
      <c r="J44" s="38"/>
      <c r="K44" s="38"/>
      <c r="L44" s="26"/>
    </row>
    <row r="45" spans="2:12" s="1" customFormat="1" ht="24.95" customHeight="1">
      <c r="B45" s="26"/>
      <c r="C45" s="16" t="s">
        <v>81</v>
      </c>
      <c r="I45" s="80"/>
      <c r="L45" s="26"/>
    </row>
    <row r="46" spans="2:12" s="1" customFormat="1" ht="6.95" customHeight="1">
      <c r="B46" s="26"/>
      <c r="I46" s="80"/>
      <c r="L46" s="26"/>
    </row>
    <row r="47" spans="2:12" s="1" customFormat="1" ht="12" customHeight="1">
      <c r="B47" s="26"/>
      <c r="C47" s="21" t="s">
        <v>15</v>
      </c>
      <c r="I47" s="80"/>
      <c r="L47" s="26"/>
    </row>
    <row r="48" spans="2:12" s="1" customFormat="1" ht="16.5" customHeight="1">
      <c r="B48" s="26"/>
      <c r="E48" s="202" t="str">
        <f>E7</f>
        <v>Náhrada plynového kotla - LEVMILK</v>
      </c>
      <c r="F48" s="203"/>
      <c r="G48" s="203"/>
      <c r="H48" s="203"/>
      <c r="I48" s="80"/>
      <c r="L48" s="26"/>
    </row>
    <row r="49" spans="2:47" s="1" customFormat="1" ht="12" customHeight="1">
      <c r="B49" s="26"/>
      <c r="C49" s="21" t="s">
        <v>79</v>
      </c>
      <c r="I49" s="80"/>
      <c r="L49" s="26"/>
    </row>
    <row r="50" spans="2:47" s="1" customFormat="1" ht="16.5" customHeight="1">
      <c r="B50" s="26"/>
      <c r="E50" s="182" t="str">
        <f>E9</f>
        <v>PS 04 - PS 04 Systém kontroly a riadenia</v>
      </c>
      <c r="F50" s="181"/>
      <c r="G50" s="181"/>
      <c r="H50" s="181"/>
      <c r="I50" s="80"/>
      <c r="L50" s="26"/>
    </row>
    <row r="51" spans="2:47" s="1" customFormat="1" ht="6.95" customHeight="1">
      <c r="B51" s="26"/>
      <c r="I51" s="80"/>
      <c r="L51" s="26"/>
    </row>
    <row r="52" spans="2:47" s="1" customFormat="1" ht="12" customHeight="1">
      <c r="B52" s="26"/>
      <c r="C52" s="21" t="s">
        <v>19</v>
      </c>
      <c r="F52" s="12" t="str">
        <f>F12</f>
        <v xml:space="preserve"> </v>
      </c>
      <c r="I52" s="81" t="s">
        <v>21</v>
      </c>
      <c r="J52" s="42" t="str">
        <f>IF(J12="","",J12)</f>
        <v/>
      </c>
      <c r="L52" s="26"/>
    </row>
    <row r="53" spans="2:47" s="1" customFormat="1" ht="6.95" customHeight="1">
      <c r="B53" s="26"/>
      <c r="I53" s="80"/>
      <c r="L53" s="26"/>
    </row>
    <row r="54" spans="2:47" s="1" customFormat="1" ht="13.7" customHeight="1">
      <c r="B54" s="26"/>
      <c r="C54" s="21" t="s">
        <v>22</v>
      </c>
      <c r="F54" s="12" t="str">
        <f>E15</f>
        <v xml:space="preserve"> </v>
      </c>
      <c r="I54" s="81" t="s">
        <v>27</v>
      </c>
      <c r="J54" s="24" t="str">
        <f>E21</f>
        <v xml:space="preserve"> </v>
      </c>
      <c r="L54" s="26"/>
    </row>
    <row r="55" spans="2:47" s="1" customFormat="1" ht="13.7" customHeight="1">
      <c r="B55" s="26"/>
      <c r="C55" s="21" t="s">
        <v>25</v>
      </c>
      <c r="F55" s="12" t="str">
        <f>IF(E18="","",E18)</f>
        <v>Vyplň údaj</v>
      </c>
      <c r="I55" s="81" t="s">
        <v>29</v>
      </c>
      <c r="J55" s="24" t="str">
        <f>E24</f>
        <v xml:space="preserve"> </v>
      </c>
      <c r="L55" s="26"/>
    </row>
    <row r="56" spans="2:47" s="1" customFormat="1" ht="10.35" customHeight="1">
      <c r="B56" s="26"/>
      <c r="I56" s="80"/>
      <c r="L56" s="26"/>
    </row>
    <row r="57" spans="2:47" s="1" customFormat="1" ht="29.25" customHeight="1">
      <c r="B57" s="26"/>
      <c r="C57" s="98" t="s">
        <v>82</v>
      </c>
      <c r="D57" s="89"/>
      <c r="E57" s="89"/>
      <c r="F57" s="89"/>
      <c r="G57" s="89"/>
      <c r="H57" s="89"/>
      <c r="I57" s="99"/>
      <c r="J57" s="100" t="s">
        <v>83</v>
      </c>
      <c r="K57" s="89"/>
      <c r="L57" s="26"/>
    </row>
    <row r="58" spans="2:47" s="1" customFormat="1" ht="10.35" customHeight="1">
      <c r="B58" s="26"/>
      <c r="I58" s="80"/>
      <c r="L58" s="26"/>
    </row>
    <row r="59" spans="2:47" s="1" customFormat="1" ht="22.9" customHeight="1">
      <c r="B59" s="26"/>
      <c r="C59" s="101" t="s">
        <v>84</v>
      </c>
      <c r="I59" s="80"/>
      <c r="J59" s="56">
        <f>J87</f>
        <v>0</v>
      </c>
      <c r="L59" s="26"/>
      <c r="AU59" s="12" t="s">
        <v>85</v>
      </c>
    </row>
    <row r="60" spans="2:47" s="7" customFormat="1" ht="24.95" customHeight="1">
      <c r="B60" s="102"/>
      <c r="D60" s="103" t="s">
        <v>86</v>
      </c>
      <c r="E60" s="104"/>
      <c r="F60" s="104"/>
      <c r="G60" s="104"/>
      <c r="H60" s="104"/>
      <c r="I60" s="105"/>
      <c r="J60" s="106">
        <f>J88</f>
        <v>0</v>
      </c>
      <c r="L60" s="102"/>
    </row>
    <row r="61" spans="2:47" s="8" customFormat="1" ht="19.899999999999999" customHeight="1">
      <c r="B61" s="107"/>
      <c r="D61" s="108" t="s">
        <v>87</v>
      </c>
      <c r="E61" s="109"/>
      <c r="F61" s="109"/>
      <c r="G61" s="109"/>
      <c r="H61" s="109"/>
      <c r="I61" s="110"/>
      <c r="J61" s="111">
        <f>J89</f>
        <v>0</v>
      </c>
      <c r="L61" s="107"/>
    </row>
    <row r="62" spans="2:47" s="8" customFormat="1" ht="19.899999999999999" customHeight="1">
      <c r="B62" s="107"/>
      <c r="D62" s="108" t="s">
        <v>88</v>
      </c>
      <c r="E62" s="109"/>
      <c r="F62" s="109"/>
      <c r="G62" s="109"/>
      <c r="H62" s="109"/>
      <c r="I62" s="110"/>
      <c r="J62" s="111">
        <f>J93</f>
        <v>0</v>
      </c>
      <c r="L62" s="107"/>
    </row>
    <row r="63" spans="2:47" s="7" customFormat="1" ht="24.95" customHeight="1">
      <c r="B63" s="102"/>
      <c r="D63" s="103" t="s">
        <v>89</v>
      </c>
      <c r="E63" s="104"/>
      <c r="F63" s="104"/>
      <c r="G63" s="104"/>
      <c r="H63" s="104"/>
      <c r="I63" s="105"/>
      <c r="J63" s="106">
        <f>J98</f>
        <v>0</v>
      </c>
      <c r="L63" s="102"/>
    </row>
    <row r="64" spans="2:47" s="8" customFormat="1" ht="19.899999999999999" customHeight="1">
      <c r="B64" s="107"/>
      <c r="D64" s="108" t="s">
        <v>90</v>
      </c>
      <c r="E64" s="109"/>
      <c r="F64" s="109"/>
      <c r="G64" s="109"/>
      <c r="H64" s="109"/>
      <c r="I64" s="110"/>
      <c r="J64" s="111">
        <f>J99</f>
        <v>0</v>
      </c>
      <c r="L64" s="107"/>
    </row>
    <row r="65" spans="2:12" s="8" customFormat="1" ht="19.899999999999999" customHeight="1">
      <c r="B65" s="107"/>
      <c r="D65" s="108" t="s">
        <v>526</v>
      </c>
      <c r="E65" s="109"/>
      <c r="F65" s="109"/>
      <c r="G65" s="109"/>
      <c r="H65" s="109"/>
      <c r="I65" s="110"/>
      <c r="J65" s="111">
        <f>J147</f>
        <v>0</v>
      </c>
      <c r="L65" s="107"/>
    </row>
    <row r="66" spans="2:12" s="8" customFormat="1" ht="19.899999999999999" customHeight="1">
      <c r="B66" s="107"/>
      <c r="D66" s="108" t="s">
        <v>527</v>
      </c>
      <c r="E66" s="109"/>
      <c r="F66" s="109"/>
      <c r="G66" s="109"/>
      <c r="H66" s="109"/>
      <c r="I66" s="110"/>
      <c r="J66" s="111">
        <f>J150</f>
        <v>0</v>
      </c>
      <c r="L66" s="107"/>
    </row>
    <row r="67" spans="2:12" s="7" customFormat="1" ht="24.95" customHeight="1">
      <c r="B67" s="102"/>
      <c r="D67" s="103" t="s">
        <v>91</v>
      </c>
      <c r="E67" s="104"/>
      <c r="F67" s="104"/>
      <c r="G67" s="104"/>
      <c r="H67" s="104"/>
      <c r="I67" s="105"/>
      <c r="J67" s="106">
        <f>J190</f>
        <v>0</v>
      </c>
      <c r="L67" s="102"/>
    </row>
    <row r="68" spans="2:12" s="1" customFormat="1" ht="21.75" customHeight="1">
      <c r="B68" s="26"/>
      <c r="I68" s="80"/>
      <c r="L68" s="26"/>
    </row>
    <row r="69" spans="2:12" s="1" customFormat="1" ht="6.95" customHeight="1">
      <c r="B69" s="35"/>
      <c r="C69" s="36"/>
      <c r="D69" s="36"/>
      <c r="E69" s="36"/>
      <c r="F69" s="36"/>
      <c r="G69" s="36"/>
      <c r="H69" s="36"/>
      <c r="I69" s="96"/>
      <c r="J69" s="36"/>
      <c r="K69" s="36"/>
      <c r="L69" s="26"/>
    </row>
    <row r="73" spans="2:12" s="1" customFormat="1" ht="6.95" customHeight="1">
      <c r="B73" s="37"/>
      <c r="C73" s="38"/>
      <c r="D73" s="38"/>
      <c r="E73" s="38"/>
      <c r="F73" s="38"/>
      <c r="G73" s="38"/>
      <c r="H73" s="38"/>
      <c r="I73" s="97"/>
      <c r="J73" s="38"/>
      <c r="K73" s="38"/>
      <c r="L73" s="26"/>
    </row>
    <row r="74" spans="2:12" s="1" customFormat="1" ht="24.95" customHeight="1">
      <c r="B74" s="26"/>
      <c r="C74" s="16" t="s">
        <v>92</v>
      </c>
      <c r="I74" s="80"/>
      <c r="L74" s="26"/>
    </row>
    <row r="75" spans="2:12" s="1" customFormat="1" ht="6.95" customHeight="1">
      <c r="B75" s="26"/>
      <c r="I75" s="80"/>
      <c r="L75" s="26"/>
    </row>
    <row r="76" spans="2:12" s="1" customFormat="1" ht="12" customHeight="1">
      <c r="B76" s="26"/>
      <c r="C76" s="21" t="s">
        <v>15</v>
      </c>
      <c r="I76" s="80"/>
      <c r="L76" s="26"/>
    </row>
    <row r="77" spans="2:12" s="1" customFormat="1" ht="16.5" customHeight="1">
      <c r="B77" s="26"/>
      <c r="E77" s="202" t="str">
        <f>E7</f>
        <v>Náhrada plynového kotla - LEVMILK</v>
      </c>
      <c r="F77" s="203"/>
      <c r="G77" s="203"/>
      <c r="H77" s="203"/>
      <c r="I77" s="80"/>
      <c r="L77" s="26"/>
    </row>
    <row r="78" spans="2:12" s="1" customFormat="1" ht="12" customHeight="1">
      <c r="B78" s="26"/>
      <c r="C78" s="21" t="s">
        <v>79</v>
      </c>
      <c r="I78" s="80"/>
      <c r="L78" s="26"/>
    </row>
    <row r="79" spans="2:12" s="1" customFormat="1" ht="16.5" customHeight="1">
      <c r="B79" s="26"/>
      <c r="E79" s="182" t="str">
        <f>E9</f>
        <v>PS 04 - PS 04 Systém kontroly a riadenia</v>
      </c>
      <c r="F79" s="181"/>
      <c r="G79" s="181"/>
      <c r="H79" s="181"/>
      <c r="I79" s="80"/>
      <c r="L79" s="26"/>
    </row>
    <row r="80" spans="2:12" s="1" customFormat="1" ht="6.95" customHeight="1">
      <c r="B80" s="26"/>
      <c r="I80" s="80"/>
      <c r="L80" s="26"/>
    </row>
    <row r="81" spans="2:65" s="1" customFormat="1" ht="12" customHeight="1">
      <c r="B81" s="26"/>
      <c r="C81" s="21" t="s">
        <v>19</v>
      </c>
      <c r="F81" s="12" t="str">
        <f>F12</f>
        <v xml:space="preserve"> </v>
      </c>
      <c r="I81" s="81" t="s">
        <v>21</v>
      </c>
      <c r="J81" s="42" t="str">
        <f>IF(J12="","",J12)</f>
        <v/>
      </c>
      <c r="L81" s="26"/>
    </row>
    <row r="82" spans="2:65" s="1" customFormat="1" ht="6.95" customHeight="1">
      <c r="B82" s="26"/>
      <c r="I82" s="80"/>
      <c r="L82" s="26"/>
    </row>
    <row r="83" spans="2:65" s="1" customFormat="1" ht="13.7" customHeight="1">
      <c r="B83" s="26"/>
      <c r="C83" s="21" t="s">
        <v>22</v>
      </c>
      <c r="F83" s="12" t="str">
        <f>E15</f>
        <v xml:space="preserve"> </v>
      </c>
      <c r="I83" s="81" t="s">
        <v>27</v>
      </c>
      <c r="J83" s="24" t="str">
        <f>E21</f>
        <v xml:space="preserve"> </v>
      </c>
      <c r="L83" s="26"/>
    </row>
    <row r="84" spans="2:65" s="1" customFormat="1" ht="13.7" customHeight="1">
      <c r="B84" s="26"/>
      <c r="C84" s="21" t="s">
        <v>25</v>
      </c>
      <c r="F84" s="12" t="str">
        <f>IF(E18="","",E18)</f>
        <v>Vyplň údaj</v>
      </c>
      <c r="I84" s="81" t="s">
        <v>29</v>
      </c>
      <c r="J84" s="24" t="str">
        <f>E24</f>
        <v xml:space="preserve"> </v>
      </c>
      <c r="L84" s="26"/>
    </row>
    <row r="85" spans="2:65" s="1" customFormat="1" ht="10.35" customHeight="1">
      <c r="B85" s="26"/>
      <c r="I85" s="80"/>
      <c r="L85" s="26"/>
    </row>
    <row r="86" spans="2:65" s="9" customFormat="1" ht="29.25" customHeight="1">
      <c r="B86" s="112"/>
      <c r="C86" s="113" t="s">
        <v>93</v>
      </c>
      <c r="D86" s="114" t="s">
        <v>50</v>
      </c>
      <c r="E86" s="114" t="s">
        <v>46</v>
      </c>
      <c r="F86" s="114" t="s">
        <v>47</v>
      </c>
      <c r="G86" s="114" t="s">
        <v>94</v>
      </c>
      <c r="H86" s="114" t="s">
        <v>95</v>
      </c>
      <c r="I86" s="115" t="s">
        <v>96</v>
      </c>
      <c r="J86" s="116" t="s">
        <v>83</v>
      </c>
      <c r="K86" s="117" t="s">
        <v>97</v>
      </c>
      <c r="L86" s="112"/>
      <c r="M86" s="49" t="s">
        <v>1</v>
      </c>
      <c r="N86" s="50" t="s">
        <v>35</v>
      </c>
      <c r="O86" s="50" t="s">
        <v>98</v>
      </c>
      <c r="P86" s="50" t="s">
        <v>99</v>
      </c>
      <c r="Q86" s="50" t="s">
        <v>100</v>
      </c>
      <c r="R86" s="50" t="s">
        <v>101</v>
      </c>
      <c r="S86" s="50" t="s">
        <v>102</v>
      </c>
      <c r="T86" s="51" t="s">
        <v>103</v>
      </c>
    </row>
    <row r="87" spans="2:65" s="1" customFormat="1" ht="22.9" customHeight="1">
      <c r="B87" s="26"/>
      <c r="C87" s="54" t="s">
        <v>84</v>
      </c>
      <c r="I87" s="80"/>
      <c r="J87" s="118">
        <f>BK87</f>
        <v>0</v>
      </c>
      <c r="L87" s="26"/>
      <c r="M87" s="52"/>
      <c r="N87" s="43"/>
      <c r="O87" s="43"/>
      <c r="P87" s="119">
        <f>P88+P98+P190</f>
        <v>0</v>
      </c>
      <c r="Q87" s="43"/>
      <c r="R87" s="119">
        <f>R88+R98+R190</f>
        <v>1.5823249999999998</v>
      </c>
      <c r="S87" s="43"/>
      <c r="T87" s="120">
        <f>T88+T98+T190</f>
        <v>0</v>
      </c>
      <c r="AT87" s="12" t="s">
        <v>64</v>
      </c>
      <c r="AU87" s="12" t="s">
        <v>85</v>
      </c>
      <c r="BK87" s="121">
        <f>BK88+BK98+BK190</f>
        <v>0</v>
      </c>
    </row>
    <row r="88" spans="2:65" s="10" customFormat="1" ht="25.9" customHeight="1">
      <c r="B88" s="122"/>
      <c r="D88" s="123" t="s">
        <v>64</v>
      </c>
      <c r="E88" s="124" t="s">
        <v>104</v>
      </c>
      <c r="F88" s="124" t="s">
        <v>105</v>
      </c>
      <c r="I88" s="125"/>
      <c r="J88" s="126">
        <f>BK88</f>
        <v>0</v>
      </c>
      <c r="L88" s="122"/>
      <c r="M88" s="127"/>
      <c r="N88" s="128"/>
      <c r="O88" s="128"/>
      <c r="P88" s="129">
        <f>P89+P93</f>
        <v>0</v>
      </c>
      <c r="Q88" s="128"/>
      <c r="R88" s="129">
        <f>R89+R93</f>
        <v>3.1550000000000002E-2</v>
      </c>
      <c r="S88" s="128"/>
      <c r="T88" s="130">
        <f>T89+T93</f>
        <v>0</v>
      </c>
      <c r="AR88" s="123" t="s">
        <v>106</v>
      </c>
      <c r="AT88" s="131" t="s">
        <v>64</v>
      </c>
      <c r="AU88" s="131" t="s">
        <v>65</v>
      </c>
      <c r="AY88" s="123" t="s">
        <v>107</v>
      </c>
      <c r="BK88" s="132">
        <f>BK89+BK93</f>
        <v>0</v>
      </c>
    </row>
    <row r="89" spans="2:65" s="10" customFormat="1" ht="22.9" customHeight="1">
      <c r="B89" s="122"/>
      <c r="D89" s="123" t="s">
        <v>64</v>
      </c>
      <c r="E89" s="133" t="s">
        <v>108</v>
      </c>
      <c r="F89" s="133" t="s">
        <v>109</v>
      </c>
      <c r="I89" s="125"/>
      <c r="J89" s="134">
        <f>BK89</f>
        <v>0</v>
      </c>
      <c r="L89" s="122"/>
      <c r="M89" s="127"/>
      <c r="N89" s="128"/>
      <c r="O89" s="128"/>
      <c r="P89" s="129">
        <f>SUM(P90:P92)</f>
        <v>0</v>
      </c>
      <c r="Q89" s="128"/>
      <c r="R89" s="129">
        <f>SUM(R90:R92)</f>
        <v>3.0000000000000002E-2</v>
      </c>
      <c r="S89" s="128"/>
      <c r="T89" s="130">
        <f>SUM(T90:T92)</f>
        <v>0</v>
      </c>
      <c r="AR89" s="123" t="s">
        <v>106</v>
      </c>
      <c r="AT89" s="131" t="s">
        <v>64</v>
      </c>
      <c r="AU89" s="131" t="s">
        <v>73</v>
      </c>
      <c r="AY89" s="123" t="s">
        <v>107</v>
      </c>
      <c r="BK89" s="132">
        <f>SUM(BK90:BK92)</f>
        <v>0</v>
      </c>
    </row>
    <row r="90" spans="2:65" s="1" customFormat="1" ht="16.5" customHeight="1">
      <c r="B90" s="135"/>
      <c r="C90" s="136" t="s">
        <v>73</v>
      </c>
      <c r="D90" s="136" t="s">
        <v>110</v>
      </c>
      <c r="E90" s="137" t="s">
        <v>111</v>
      </c>
      <c r="F90" s="138" t="s">
        <v>112</v>
      </c>
      <c r="G90" s="139" t="s">
        <v>113</v>
      </c>
      <c r="H90" s="140">
        <v>50</v>
      </c>
      <c r="I90" s="141"/>
      <c r="J90" s="142">
        <f>ROUND(I90*H90,2)</f>
        <v>0</v>
      </c>
      <c r="K90" s="138" t="s">
        <v>1</v>
      </c>
      <c r="L90" s="26"/>
      <c r="M90" s="143" t="s">
        <v>1</v>
      </c>
      <c r="N90" s="144" t="s">
        <v>37</v>
      </c>
      <c r="O90" s="45"/>
      <c r="P90" s="145">
        <f>O90*H90</f>
        <v>0</v>
      </c>
      <c r="Q90" s="145">
        <v>5.0000000000000002E-5</v>
      </c>
      <c r="R90" s="145">
        <f>Q90*H90</f>
        <v>2.5000000000000001E-3</v>
      </c>
      <c r="S90" s="145">
        <v>0</v>
      </c>
      <c r="T90" s="146">
        <f>S90*H90</f>
        <v>0</v>
      </c>
      <c r="AR90" s="12" t="s">
        <v>114</v>
      </c>
      <c r="AT90" s="12" t="s">
        <v>110</v>
      </c>
      <c r="AU90" s="12" t="s">
        <v>106</v>
      </c>
      <c r="AY90" s="12" t="s">
        <v>107</v>
      </c>
      <c r="BE90" s="147">
        <f>IF(N90="základná",J90,0)</f>
        <v>0</v>
      </c>
      <c r="BF90" s="147">
        <f>IF(N90="znížená",J90,0)</f>
        <v>0</v>
      </c>
      <c r="BG90" s="147">
        <f>IF(N90="zákl. prenesená",J90,0)</f>
        <v>0</v>
      </c>
      <c r="BH90" s="147">
        <f>IF(N90="zníž. prenesená",J90,0)</f>
        <v>0</v>
      </c>
      <c r="BI90" s="147">
        <f>IF(N90="nulová",J90,0)</f>
        <v>0</v>
      </c>
      <c r="BJ90" s="12" t="s">
        <v>106</v>
      </c>
      <c r="BK90" s="147">
        <f>ROUND(I90*H90,2)</f>
        <v>0</v>
      </c>
      <c r="BL90" s="12" t="s">
        <v>114</v>
      </c>
      <c r="BM90" s="12" t="s">
        <v>528</v>
      </c>
    </row>
    <row r="91" spans="2:65" s="1" customFormat="1" ht="16.5" customHeight="1">
      <c r="B91" s="135"/>
      <c r="C91" s="136" t="s">
        <v>106</v>
      </c>
      <c r="D91" s="136" t="s">
        <v>110</v>
      </c>
      <c r="E91" s="137" t="s">
        <v>116</v>
      </c>
      <c r="F91" s="138" t="s">
        <v>117</v>
      </c>
      <c r="G91" s="139" t="s">
        <v>113</v>
      </c>
      <c r="H91" s="140">
        <v>50</v>
      </c>
      <c r="I91" s="141"/>
      <c r="J91" s="142">
        <f>ROUND(I91*H91,2)</f>
        <v>0</v>
      </c>
      <c r="K91" s="138" t="s">
        <v>1</v>
      </c>
      <c r="L91" s="26"/>
      <c r="M91" s="143" t="s">
        <v>1</v>
      </c>
      <c r="N91" s="144" t="s">
        <v>37</v>
      </c>
      <c r="O91" s="45"/>
      <c r="P91" s="145">
        <f>O91*H91</f>
        <v>0</v>
      </c>
      <c r="Q91" s="145">
        <v>5.0000000000000002E-5</v>
      </c>
      <c r="R91" s="145">
        <f>Q91*H91</f>
        <v>2.5000000000000001E-3</v>
      </c>
      <c r="S91" s="145">
        <v>0</v>
      </c>
      <c r="T91" s="146">
        <f>S91*H91</f>
        <v>0</v>
      </c>
      <c r="AR91" s="12" t="s">
        <v>114</v>
      </c>
      <c r="AT91" s="12" t="s">
        <v>110</v>
      </c>
      <c r="AU91" s="12" t="s">
        <v>106</v>
      </c>
      <c r="AY91" s="12" t="s">
        <v>107</v>
      </c>
      <c r="BE91" s="147">
        <f>IF(N91="základná",J91,0)</f>
        <v>0</v>
      </c>
      <c r="BF91" s="147">
        <f>IF(N91="znížená",J91,0)</f>
        <v>0</v>
      </c>
      <c r="BG91" s="147">
        <f>IF(N91="zákl. prenesená",J91,0)</f>
        <v>0</v>
      </c>
      <c r="BH91" s="147">
        <f>IF(N91="zníž. prenesená",J91,0)</f>
        <v>0</v>
      </c>
      <c r="BI91" s="147">
        <f>IF(N91="nulová",J91,0)</f>
        <v>0</v>
      </c>
      <c r="BJ91" s="12" t="s">
        <v>106</v>
      </c>
      <c r="BK91" s="147">
        <f>ROUND(I91*H91,2)</f>
        <v>0</v>
      </c>
      <c r="BL91" s="12" t="s">
        <v>114</v>
      </c>
      <c r="BM91" s="12" t="s">
        <v>529</v>
      </c>
    </row>
    <row r="92" spans="2:65" s="1" customFormat="1" ht="16.5" customHeight="1">
      <c r="B92" s="135"/>
      <c r="C92" s="136" t="s">
        <v>119</v>
      </c>
      <c r="D92" s="136" t="s">
        <v>110</v>
      </c>
      <c r="E92" s="137" t="s">
        <v>124</v>
      </c>
      <c r="F92" s="138" t="s">
        <v>125</v>
      </c>
      <c r="G92" s="139" t="s">
        <v>126</v>
      </c>
      <c r="H92" s="140">
        <v>500</v>
      </c>
      <c r="I92" s="141"/>
      <c r="J92" s="142">
        <f>ROUND(I92*H92,2)</f>
        <v>0</v>
      </c>
      <c r="K92" s="138" t="s">
        <v>1</v>
      </c>
      <c r="L92" s="26"/>
      <c r="M92" s="143" t="s">
        <v>1</v>
      </c>
      <c r="N92" s="144" t="s">
        <v>37</v>
      </c>
      <c r="O92" s="45"/>
      <c r="P92" s="145">
        <f>O92*H92</f>
        <v>0</v>
      </c>
      <c r="Q92" s="145">
        <v>5.0000000000000002E-5</v>
      </c>
      <c r="R92" s="145">
        <f>Q92*H92</f>
        <v>2.5000000000000001E-2</v>
      </c>
      <c r="S92" s="145">
        <v>0</v>
      </c>
      <c r="T92" s="146">
        <f>S92*H92</f>
        <v>0</v>
      </c>
      <c r="AR92" s="12" t="s">
        <v>114</v>
      </c>
      <c r="AT92" s="12" t="s">
        <v>110</v>
      </c>
      <c r="AU92" s="12" t="s">
        <v>106</v>
      </c>
      <c r="AY92" s="12" t="s">
        <v>107</v>
      </c>
      <c r="BE92" s="147">
        <f>IF(N92="základná",J92,0)</f>
        <v>0</v>
      </c>
      <c r="BF92" s="147">
        <f>IF(N92="znížená",J92,0)</f>
        <v>0</v>
      </c>
      <c r="BG92" s="147">
        <f>IF(N92="zákl. prenesená",J92,0)</f>
        <v>0</v>
      </c>
      <c r="BH92" s="147">
        <f>IF(N92="zníž. prenesená",J92,0)</f>
        <v>0</v>
      </c>
      <c r="BI92" s="147">
        <f>IF(N92="nulová",J92,0)</f>
        <v>0</v>
      </c>
      <c r="BJ92" s="12" t="s">
        <v>106</v>
      </c>
      <c r="BK92" s="147">
        <f>ROUND(I92*H92,2)</f>
        <v>0</v>
      </c>
      <c r="BL92" s="12" t="s">
        <v>114</v>
      </c>
      <c r="BM92" s="12" t="s">
        <v>530</v>
      </c>
    </row>
    <row r="93" spans="2:65" s="10" customFormat="1" ht="22.9" customHeight="1">
      <c r="B93" s="122"/>
      <c r="D93" s="123" t="s">
        <v>64</v>
      </c>
      <c r="E93" s="133" t="s">
        <v>128</v>
      </c>
      <c r="F93" s="133" t="s">
        <v>129</v>
      </c>
      <c r="I93" s="125"/>
      <c r="J93" s="134">
        <f>BK93</f>
        <v>0</v>
      </c>
      <c r="L93" s="122"/>
      <c r="M93" s="127"/>
      <c r="N93" s="128"/>
      <c r="O93" s="128"/>
      <c r="P93" s="129">
        <f>SUM(P94:P97)</f>
        <v>0</v>
      </c>
      <c r="Q93" s="128"/>
      <c r="R93" s="129">
        <f>SUM(R94:R97)</f>
        <v>1.5500000000000002E-3</v>
      </c>
      <c r="S93" s="128"/>
      <c r="T93" s="130">
        <f>SUM(T94:T97)</f>
        <v>0</v>
      </c>
      <c r="AR93" s="123" t="s">
        <v>106</v>
      </c>
      <c r="AT93" s="131" t="s">
        <v>64</v>
      </c>
      <c r="AU93" s="131" t="s">
        <v>73</v>
      </c>
      <c r="AY93" s="123" t="s">
        <v>107</v>
      </c>
      <c r="BK93" s="132">
        <f>SUM(BK94:BK97)</f>
        <v>0</v>
      </c>
    </row>
    <row r="94" spans="2:65" s="1" customFormat="1" ht="16.5" customHeight="1">
      <c r="B94" s="135"/>
      <c r="C94" s="136" t="s">
        <v>123</v>
      </c>
      <c r="D94" s="136" t="s">
        <v>110</v>
      </c>
      <c r="E94" s="137" t="s">
        <v>131</v>
      </c>
      <c r="F94" s="138" t="s">
        <v>132</v>
      </c>
      <c r="G94" s="139" t="s">
        <v>133</v>
      </c>
      <c r="H94" s="140">
        <v>5</v>
      </c>
      <c r="I94" s="141"/>
      <c r="J94" s="142">
        <f>ROUND(I94*H94,2)</f>
        <v>0</v>
      </c>
      <c r="K94" s="138" t="s">
        <v>134</v>
      </c>
      <c r="L94" s="26"/>
      <c r="M94" s="143" t="s">
        <v>1</v>
      </c>
      <c r="N94" s="144" t="s">
        <v>37</v>
      </c>
      <c r="O94" s="45"/>
      <c r="P94" s="145">
        <f>O94*H94</f>
        <v>0</v>
      </c>
      <c r="Q94" s="145">
        <v>0</v>
      </c>
      <c r="R94" s="145">
        <f>Q94*H94</f>
        <v>0</v>
      </c>
      <c r="S94" s="145">
        <v>0</v>
      </c>
      <c r="T94" s="146">
        <f>S94*H94</f>
        <v>0</v>
      </c>
      <c r="AR94" s="12" t="s">
        <v>114</v>
      </c>
      <c r="AT94" s="12" t="s">
        <v>110</v>
      </c>
      <c r="AU94" s="12" t="s">
        <v>106</v>
      </c>
      <c r="AY94" s="12" t="s">
        <v>107</v>
      </c>
      <c r="BE94" s="147">
        <f>IF(N94="základná",J94,0)</f>
        <v>0</v>
      </c>
      <c r="BF94" s="147">
        <f>IF(N94="znížená",J94,0)</f>
        <v>0</v>
      </c>
      <c r="BG94" s="147">
        <f>IF(N94="zákl. prenesená",J94,0)</f>
        <v>0</v>
      </c>
      <c r="BH94" s="147">
        <f>IF(N94="zníž. prenesená",J94,0)</f>
        <v>0</v>
      </c>
      <c r="BI94" s="147">
        <f>IF(N94="nulová",J94,0)</f>
        <v>0</v>
      </c>
      <c r="BJ94" s="12" t="s">
        <v>106</v>
      </c>
      <c r="BK94" s="147">
        <f>ROUND(I94*H94,2)</f>
        <v>0</v>
      </c>
      <c r="BL94" s="12" t="s">
        <v>114</v>
      </c>
      <c r="BM94" s="12" t="s">
        <v>531</v>
      </c>
    </row>
    <row r="95" spans="2:65" s="1" customFormat="1" ht="16.5" customHeight="1">
      <c r="B95" s="135"/>
      <c r="C95" s="136" t="s">
        <v>130</v>
      </c>
      <c r="D95" s="136" t="s">
        <v>110</v>
      </c>
      <c r="E95" s="137" t="s">
        <v>137</v>
      </c>
      <c r="F95" s="138" t="s">
        <v>138</v>
      </c>
      <c r="G95" s="139" t="s">
        <v>133</v>
      </c>
      <c r="H95" s="140">
        <v>5</v>
      </c>
      <c r="I95" s="141"/>
      <c r="J95" s="142">
        <f>ROUND(I95*H95,2)</f>
        <v>0</v>
      </c>
      <c r="K95" s="138" t="s">
        <v>134</v>
      </c>
      <c r="L95" s="26"/>
      <c r="M95" s="143" t="s">
        <v>1</v>
      </c>
      <c r="N95" s="144" t="s">
        <v>37</v>
      </c>
      <c r="O95" s="45"/>
      <c r="P95" s="145">
        <f>O95*H95</f>
        <v>0</v>
      </c>
      <c r="Q95" s="145">
        <v>1.6000000000000001E-4</v>
      </c>
      <c r="R95" s="145">
        <f>Q95*H95</f>
        <v>8.0000000000000004E-4</v>
      </c>
      <c r="S95" s="145">
        <v>0</v>
      </c>
      <c r="T95" s="146">
        <f>S95*H95</f>
        <v>0</v>
      </c>
      <c r="AR95" s="12" t="s">
        <v>114</v>
      </c>
      <c r="AT95" s="12" t="s">
        <v>110</v>
      </c>
      <c r="AU95" s="12" t="s">
        <v>106</v>
      </c>
      <c r="AY95" s="12" t="s">
        <v>107</v>
      </c>
      <c r="BE95" s="147">
        <f>IF(N95="základná",J95,0)</f>
        <v>0</v>
      </c>
      <c r="BF95" s="147">
        <f>IF(N95="znížená",J95,0)</f>
        <v>0</v>
      </c>
      <c r="BG95" s="147">
        <f>IF(N95="zákl. prenesená",J95,0)</f>
        <v>0</v>
      </c>
      <c r="BH95" s="147">
        <f>IF(N95="zníž. prenesená",J95,0)</f>
        <v>0</v>
      </c>
      <c r="BI95" s="147">
        <f>IF(N95="nulová",J95,0)</f>
        <v>0</v>
      </c>
      <c r="BJ95" s="12" t="s">
        <v>106</v>
      </c>
      <c r="BK95" s="147">
        <f>ROUND(I95*H95,2)</f>
        <v>0</v>
      </c>
      <c r="BL95" s="12" t="s">
        <v>114</v>
      </c>
      <c r="BM95" s="12" t="s">
        <v>532</v>
      </c>
    </row>
    <row r="96" spans="2:65" s="1" customFormat="1" ht="16.5" customHeight="1">
      <c r="B96" s="135"/>
      <c r="C96" s="136" t="s">
        <v>136</v>
      </c>
      <c r="D96" s="136" t="s">
        <v>110</v>
      </c>
      <c r="E96" s="137" t="s">
        <v>141</v>
      </c>
      <c r="F96" s="138" t="s">
        <v>142</v>
      </c>
      <c r="G96" s="139" t="s">
        <v>133</v>
      </c>
      <c r="H96" s="140">
        <v>5</v>
      </c>
      <c r="I96" s="141"/>
      <c r="J96" s="142">
        <f>ROUND(I96*H96,2)</f>
        <v>0</v>
      </c>
      <c r="K96" s="138" t="s">
        <v>134</v>
      </c>
      <c r="L96" s="26"/>
      <c r="M96" s="143" t="s">
        <v>1</v>
      </c>
      <c r="N96" s="144" t="s">
        <v>37</v>
      </c>
      <c r="O96" s="45"/>
      <c r="P96" s="145">
        <f>O96*H96</f>
        <v>0</v>
      </c>
      <c r="Q96" s="145">
        <v>8.0000000000000007E-5</v>
      </c>
      <c r="R96" s="145">
        <f>Q96*H96</f>
        <v>4.0000000000000002E-4</v>
      </c>
      <c r="S96" s="145">
        <v>0</v>
      </c>
      <c r="T96" s="146">
        <f>S96*H96</f>
        <v>0</v>
      </c>
      <c r="AR96" s="12" t="s">
        <v>114</v>
      </c>
      <c r="AT96" s="12" t="s">
        <v>110</v>
      </c>
      <c r="AU96" s="12" t="s">
        <v>106</v>
      </c>
      <c r="AY96" s="12" t="s">
        <v>107</v>
      </c>
      <c r="BE96" s="147">
        <f>IF(N96="základná",J96,0)</f>
        <v>0</v>
      </c>
      <c r="BF96" s="147">
        <f>IF(N96="znížená",J96,0)</f>
        <v>0</v>
      </c>
      <c r="BG96" s="147">
        <f>IF(N96="zákl. prenesená",J96,0)</f>
        <v>0</v>
      </c>
      <c r="BH96" s="147">
        <f>IF(N96="zníž. prenesená",J96,0)</f>
        <v>0</v>
      </c>
      <c r="BI96" s="147">
        <f>IF(N96="nulová",J96,0)</f>
        <v>0</v>
      </c>
      <c r="BJ96" s="12" t="s">
        <v>106</v>
      </c>
      <c r="BK96" s="147">
        <f>ROUND(I96*H96,2)</f>
        <v>0</v>
      </c>
      <c r="BL96" s="12" t="s">
        <v>114</v>
      </c>
      <c r="BM96" s="12" t="s">
        <v>533</v>
      </c>
    </row>
    <row r="97" spans="2:65" s="1" customFormat="1" ht="16.5" customHeight="1">
      <c r="B97" s="135"/>
      <c r="C97" s="136" t="s">
        <v>140</v>
      </c>
      <c r="D97" s="136" t="s">
        <v>110</v>
      </c>
      <c r="E97" s="137" t="s">
        <v>145</v>
      </c>
      <c r="F97" s="138" t="s">
        <v>146</v>
      </c>
      <c r="G97" s="139" t="s">
        <v>133</v>
      </c>
      <c r="H97" s="140">
        <v>5</v>
      </c>
      <c r="I97" s="141"/>
      <c r="J97" s="142">
        <f>ROUND(I97*H97,2)</f>
        <v>0</v>
      </c>
      <c r="K97" s="138" t="s">
        <v>134</v>
      </c>
      <c r="L97" s="26"/>
      <c r="M97" s="143" t="s">
        <v>1</v>
      </c>
      <c r="N97" s="144" t="s">
        <v>37</v>
      </c>
      <c r="O97" s="45"/>
      <c r="P97" s="145">
        <f>O97*H97</f>
        <v>0</v>
      </c>
      <c r="Q97" s="145">
        <v>6.9999999999999994E-5</v>
      </c>
      <c r="R97" s="145">
        <f>Q97*H97</f>
        <v>3.4999999999999994E-4</v>
      </c>
      <c r="S97" s="145">
        <v>0</v>
      </c>
      <c r="T97" s="146">
        <f>S97*H97</f>
        <v>0</v>
      </c>
      <c r="AR97" s="12" t="s">
        <v>114</v>
      </c>
      <c r="AT97" s="12" t="s">
        <v>110</v>
      </c>
      <c r="AU97" s="12" t="s">
        <v>106</v>
      </c>
      <c r="AY97" s="12" t="s">
        <v>107</v>
      </c>
      <c r="BE97" s="147">
        <f>IF(N97="základná",J97,0)</f>
        <v>0</v>
      </c>
      <c r="BF97" s="147">
        <f>IF(N97="znížená",J97,0)</f>
        <v>0</v>
      </c>
      <c r="BG97" s="147">
        <f>IF(N97="zákl. prenesená",J97,0)</f>
        <v>0</v>
      </c>
      <c r="BH97" s="147">
        <f>IF(N97="zníž. prenesená",J97,0)</f>
        <v>0</v>
      </c>
      <c r="BI97" s="147">
        <f>IF(N97="nulová",J97,0)</f>
        <v>0</v>
      </c>
      <c r="BJ97" s="12" t="s">
        <v>106</v>
      </c>
      <c r="BK97" s="147">
        <f>ROUND(I97*H97,2)</f>
        <v>0</v>
      </c>
      <c r="BL97" s="12" t="s">
        <v>114</v>
      </c>
      <c r="BM97" s="12" t="s">
        <v>534</v>
      </c>
    </row>
    <row r="98" spans="2:65" s="10" customFormat="1" ht="25.9" customHeight="1">
      <c r="B98" s="122"/>
      <c r="D98" s="123" t="s">
        <v>64</v>
      </c>
      <c r="E98" s="124" t="s">
        <v>148</v>
      </c>
      <c r="F98" s="124" t="s">
        <v>149</v>
      </c>
      <c r="I98" s="125"/>
      <c r="J98" s="126">
        <f>BK98</f>
        <v>0</v>
      </c>
      <c r="L98" s="122"/>
      <c r="M98" s="127"/>
      <c r="N98" s="128"/>
      <c r="O98" s="128"/>
      <c r="P98" s="129">
        <f>P99+P147+P150</f>
        <v>0</v>
      </c>
      <c r="Q98" s="128"/>
      <c r="R98" s="129">
        <f>R99+R147+R150</f>
        <v>1.5507749999999998</v>
      </c>
      <c r="S98" s="128"/>
      <c r="T98" s="130">
        <f>T99+T147+T150</f>
        <v>0</v>
      </c>
      <c r="AR98" s="123" t="s">
        <v>119</v>
      </c>
      <c r="AT98" s="131" t="s">
        <v>64</v>
      </c>
      <c r="AU98" s="131" t="s">
        <v>65</v>
      </c>
      <c r="AY98" s="123" t="s">
        <v>107</v>
      </c>
      <c r="BK98" s="132">
        <f>BK99+BK147+BK150</f>
        <v>0</v>
      </c>
    </row>
    <row r="99" spans="2:65" s="10" customFormat="1" ht="22.9" customHeight="1">
      <c r="B99" s="122"/>
      <c r="D99" s="123" t="s">
        <v>64</v>
      </c>
      <c r="E99" s="133" t="s">
        <v>150</v>
      </c>
      <c r="F99" s="133" t="s">
        <v>151</v>
      </c>
      <c r="I99" s="125"/>
      <c r="J99" s="134">
        <f>BK99</f>
        <v>0</v>
      </c>
      <c r="L99" s="122"/>
      <c r="M99" s="127"/>
      <c r="N99" s="128"/>
      <c r="O99" s="128"/>
      <c r="P99" s="129">
        <f>SUM(P100:P146)</f>
        <v>0</v>
      </c>
      <c r="Q99" s="128"/>
      <c r="R99" s="129">
        <f>SUM(R100:R146)</f>
        <v>1.5197249999999998</v>
      </c>
      <c r="S99" s="128"/>
      <c r="T99" s="130">
        <f>SUM(T100:T146)</f>
        <v>0</v>
      </c>
      <c r="AR99" s="123" t="s">
        <v>119</v>
      </c>
      <c r="AT99" s="131" t="s">
        <v>64</v>
      </c>
      <c r="AU99" s="131" t="s">
        <v>73</v>
      </c>
      <c r="AY99" s="123" t="s">
        <v>107</v>
      </c>
      <c r="BK99" s="132">
        <f>SUM(BK100:BK146)</f>
        <v>0</v>
      </c>
    </row>
    <row r="100" spans="2:65" s="1" customFormat="1" ht="16.5" customHeight="1">
      <c r="B100" s="135"/>
      <c r="C100" s="136" t="s">
        <v>144</v>
      </c>
      <c r="D100" s="136" t="s">
        <v>110</v>
      </c>
      <c r="E100" s="137" t="s">
        <v>172</v>
      </c>
      <c r="F100" s="138" t="s">
        <v>173</v>
      </c>
      <c r="G100" s="139" t="s">
        <v>155</v>
      </c>
      <c r="H100" s="140">
        <v>150</v>
      </c>
      <c r="I100" s="141"/>
      <c r="J100" s="142">
        <f t="shared" ref="J100:J146" si="0">ROUND(I100*H100,2)</f>
        <v>0</v>
      </c>
      <c r="K100" s="138" t="s">
        <v>134</v>
      </c>
      <c r="L100" s="26"/>
      <c r="M100" s="143" t="s">
        <v>1</v>
      </c>
      <c r="N100" s="144" t="s">
        <v>37</v>
      </c>
      <c r="O100" s="45"/>
      <c r="P100" s="145">
        <f t="shared" ref="P100:P146" si="1">O100*H100</f>
        <v>0</v>
      </c>
      <c r="Q100" s="145">
        <v>0</v>
      </c>
      <c r="R100" s="145">
        <f t="shared" ref="R100:R146" si="2">Q100*H100</f>
        <v>0</v>
      </c>
      <c r="S100" s="145">
        <v>0</v>
      </c>
      <c r="T100" s="146">
        <f t="shared" ref="T100:T146" si="3">S100*H100</f>
        <v>0</v>
      </c>
      <c r="AR100" s="12" t="s">
        <v>156</v>
      </c>
      <c r="AT100" s="12" t="s">
        <v>110</v>
      </c>
      <c r="AU100" s="12" t="s">
        <v>106</v>
      </c>
      <c r="AY100" s="12" t="s">
        <v>107</v>
      </c>
      <c r="BE100" s="147">
        <f t="shared" ref="BE100:BE146" si="4">IF(N100="základná",J100,0)</f>
        <v>0</v>
      </c>
      <c r="BF100" s="147">
        <f t="shared" ref="BF100:BF146" si="5">IF(N100="znížená",J100,0)</f>
        <v>0</v>
      </c>
      <c r="BG100" s="147">
        <f t="shared" ref="BG100:BG146" si="6">IF(N100="zákl. prenesená",J100,0)</f>
        <v>0</v>
      </c>
      <c r="BH100" s="147">
        <f t="shared" ref="BH100:BH146" si="7">IF(N100="zníž. prenesená",J100,0)</f>
        <v>0</v>
      </c>
      <c r="BI100" s="147">
        <f t="shared" ref="BI100:BI146" si="8">IF(N100="nulová",J100,0)</f>
        <v>0</v>
      </c>
      <c r="BJ100" s="12" t="s">
        <v>106</v>
      </c>
      <c r="BK100" s="147">
        <f t="shared" ref="BK100:BK146" si="9">ROUND(I100*H100,2)</f>
        <v>0</v>
      </c>
      <c r="BL100" s="12" t="s">
        <v>156</v>
      </c>
      <c r="BM100" s="12" t="s">
        <v>535</v>
      </c>
    </row>
    <row r="101" spans="2:65" s="1" customFormat="1" ht="16.5" customHeight="1">
      <c r="B101" s="135"/>
      <c r="C101" s="148" t="s">
        <v>152</v>
      </c>
      <c r="D101" s="148" t="s">
        <v>148</v>
      </c>
      <c r="E101" s="149" t="s">
        <v>176</v>
      </c>
      <c r="F101" s="150" t="s">
        <v>177</v>
      </c>
      <c r="G101" s="151" t="s">
        <v>155</v>
      </c>
      <c r="H101" s="152">
        <v>150</v>
      </c>
      <c r="I101" s="153"/>
      <c r="J101" s="154">
        <f t="shared" si="0"/>
        <v>0</v>
      </c>
      <c r="K101" s="150" t="s">
        <v>134</v>
      </c>
      <c r="L101" s="155"/>
      <c r="M101" s="156" t="s">
        <v>1</v>
      </c>
      <c r="N101" s="157" t="s">
        <v>37</v>
      </c>
      <c r="O101" s="45"/>
      <c r="P101" s="145">
        <f t="shared" si="1"/>
        <v>0</v>
      </c>
      <c r="Q101" s="145">
        <v>1.619E-3</v>
      </c>
      <c r="R101" s="145">
        <f t="shared" si="2"/>
        <v>0.24285000000000001</v>
      </c>
      <c r="S101" s="145">
        <v>0</v>
      </c>
      <c r="T101" s="146">
        <f t="shared" si="3"/>
        <v>0</v>
      </c>
      <c r="AR101" s="12" t="s">
        <v>161</v>
      </c>
      <c r="AT101" s="12" t="s">
        <v>148</v>
      </c>
      <c r="AU101" s="12" t="s">
        <v>106</v>
      </c>
      <c r="AY101" s="12" t="s">
        <v>107</v>
      </c>
      <c r="BE101" s="147">
        <f t="shared" si="4"/>
        <v>0</v>
      </c>
      <c r="BF101" s="147">
        <f t="shared" si="5"/>
        <v>0</v>
      </c>
      <c r="BG101" s="147">
        <f t="shared" si="6"/>
        <v>0</v>
      </c>
      <c r="BH101" s="147">
        <f t="shared" si="7"/>
        <v>0</v>
      </c>
      <c r="BI101" s="147">
        <f t="shared" si="8"/>
        <v>0</v>
      </c>
      <c r="BJ101" s="12" t="s">
        <v>106</v>
      </c>
      <c r="BK101" s="147">
        <f t="shared" si="9"/>
        <v>0</v>
      </c>
      <c r="BL101" s="12" t="s">
        <v>161</v>
      </c>
      <c r="BM101" s="12" t="s">
        <v>536</v>
      </c>
    </row>
    <row r="102" spans="2:65" s="1" customFormat="1" ht="16.5" customHeight="1">
      <c r="B102" s="135"/>
      <c r="C102" s="136" t="s">
        <v>158</v>
      </c>
      <c r="D102" s="136" t="s">
        <v>110</v>
      </c>
      <c r="E102" s="137" t="s">
        <v>537</v>
      </c>
      <c r="F102" s="138" t="s">
        <v>538</v>
      </c>
      <c r="G102" s="139" t="s">
        <v>155</v>
      </c>
      <c r="H102" s="140">
        <v>100</v>
      </c>
      <c r="I102" s="141"/>
      <c r="J102" s="142">
        <f t="shared" si="0"/>
        <v>0</v>
      </c>
      <c r="K102" s="138" t="s">
        <v>134</v>
      </c>
      <c r="L102" s="26"/>
      <c r="M102" s="143" t="s">
        <v>1</v>
      </c>
      <c r="N102" s="144" t="s">
        <v>37</v>
      </c>
      <c r="O102" s="45"/>
      <c r="P102" s="145">
        <f t="shared" si="1"/>
        <v>0</v>
      </c>
      <c r="Q102" s="145">
        <v>0</v>
      </c>
      <c r="R102" s="145">
        <f t="shared" si="2"/>
        <v>0</v>
      </c>
      <c r="S102" s="145">
        <v>0</v>
      </c>
      <c r="T102" s="146">
        <f t="shared" si="3"/>
        <v>0</v>
      </c>
      <c r="AR102" s="12" t="s">
        <v>156</v>
      </c>
      <c r="AT102" s="12" t="s">
        <v>110</v>
      </c>
      <c r="AU102" s="12" t="s">
        <v>106</v>
      </c>
      <c r="AY102" s="12" t="s">
        <v>107</v>
      </c>
      <c r="BE102" s="147">
        <f t="shared" si="4"/>
        <v>0</v>
      </c>
      <c r="BF102" s="147">
        <f t="shared" si="5"/>
        <v>0</v>
      </c>
      <c r="BG102" s="147">
        <f t="shared" si="6"/>
        <v>0</v>
      </c>
      <c r="BH102" s="147">
        <f t="shared" si="7"/>
        <v>0</v>
      </c>
      <c r="BI102" s="147">
        <f t="shared" si="8"/>
        <v>0</v>
      </c>
      <c r="BJ102" s="12" t="s">
        <v>106</v>
      </c>
      <c r="BK102" s="147">
        <f t="shared" si="9"/>
        <v>0</v>
      </c>
      <c r="BL102" s="12" t="s">
        <v>156</v>
      </c>
      <c r="BM102" s="12" t="s">
        <v>539</v>
      </c>
    </row>
    <row r="103" spans="2:65" s="1" customFormat="1" ht="16.5" customHeight="1">
      <c r="B103" s="135"/>
      <c r="C103" s="148" t="s">
        <v>163</v>
      </c>
      <c r="D103" s="148" t="s">
        <v>148</v>
      </c>
      <c r="E103" s="149" t="s">
        <v>540</v>
      </c>
      <c r="F103" s="150" t="s">
        <v>541</v>
      </c>
      <c r="G103" s="151" t="s">
        <v>155</v>
      </c>
      <c r="H103" s="152">
        <v>100</v>
      </c>
      <c r="I103" s="153"/>
      <c r="J103" s="154">
        <f t="shared" si="0"/>
        <v>0</v>
      </c>
      <c r="K103" s="150" t="s">
        <v>1</v>
      </c>
      <c r="L103" s="155"/>
      <c r="M103" s="156" t="s">
        <v>1</v>
      </c>
      <c r="N103" s="157" t="s">
        <v>37</v>
      </c>
      <c r="O103" s="45"/>
      <c r="P103" s="145">
        <f t="shared" si="1"/>
        <v>0</v>
      </c>
      <c r="Q103" s="145">
        <v>1E-4</v>
      </c>
      <c r="R103" s="145">
        <f t="shared" si="2"/>
        <v>0.01</v>
      </c>
      <c r="S103" s="145">
        <v>0</v>
      </c>
      <c r="T103" s="146">
        <f t="shared" si="3"/>
        <v>0</v>
      </c>
      <c r="AR103" s="12" t="s">
        <v>161</v>
      </c>
      <c r="AT103" s="12" t="s">
        <v>148</v>
      </c>
      <c r="AU103" s="12" t="s">
        <v>106</v>
      </c>
      <c r="AY103" s="12" t="s">
        <v>107</v>
      </c>
      <c r="BE103" s="147">
        <f t="shared" si="4"/>
        <v>0</v>
      </c>
      <c r="BF103" s="147">
        <f t="shared" si="5"/>
        <v>0</v>
      </c>
      <c r="BG103" s="147">
        <f t="shared" si="6"/>
        <v>0</v>
      </c>
      <c r="BH103" s="147">
        <f t="shared" si="7"/>
        <v>0</v>
      </c>
      <c r="BI103" s="147">
        <f t="shared" si="8"/>
        <v>0</v>
      </c>
      <c r="BJ103" s="12" t="s">
        <v>106</v>
      </c>
      <c r="BK103" s="147">
        <f t="shared" si="9"/>
        <v>0</v>
      </c>
      <c r="BL103" s="12" t="s">
        <v>161</v>
      </c>
      <c r="BM103" s="12" t="s">
        <v>542</v>
      </c>
    </row>
    <row r="104" spans="2:65" s="1" customFormat="1" ht="16.5" customHeight="1">
      <c r="B104" s="135"/>
      <c r="C104" s="136" t="s">
        <v>167</v>
      </c>
      <c r="D104" s="136" t="s">
        <v>110</v>
      </c>
      <c r="E104" s="137" t="s">
        <v>187</v>
      </c>
      <c r="F104" s="138" t="s">
        <v>188</v>
      </c>
      <c r="G104" s="139" t="s">
        <v>155</v>
      </c>
      <c r="H104" s="140">
        <v>50</v>
      </c>
      <c r="I104" s="141"/>
      <c r="J104" s="142">
        <f t="shared" si="0"/>
        <v>0</v>
      </c>
      <c r="K104" s="138" t="s">
        <v>134</v>
      </c>
      <c r="L104" s="26"/>
      <c r="M104" s="143" t="s">
        <v>1</v>
      </c>
      <c r="N104" s="144" t="s">
        <v>37</v>
      </c>
      <c r="O104" s="45"/>
      <c r="P104" s="145">
        <f t="shared" si="1"/>
        <v>0</v>
      </c>
      <c r="Q104" s="145">
        <v>0</v>
      </c>
      <c r="R104" s="145">
        <f t="shared" si="2"/>
        <v>0</v>
      </c>
      <c r="S104" s="145">
        <v>0</v>
      </c>
      <c r="T104" s="146">
        <f t="shared" si="3"/>
        <v>0</v>
      </c>
      <c r="AR104" s="12" t="s">
        <v>156</v>
      </c>
      <c r="AT104" s="12" t="s">
        <v>110</v>
      </c>
      <c r="AU104" s="12" t="s">
        <v>106</v>
      </c>
      <c r="AY104" s="12" t="s">
        <v>107</v>
      </c>
      <c r="BE104" s="147">
        <f t="shared" si="4"/>
        <v>0</v>
      </c>
      <c r="BF104" s="147">
        <f t="shared" si="5"/>
        <v>0</v>
      </c>
      <c r="BG104" s="147">
        <f t="shared" si="6"/>
        <v>0</v>
      </c>
      <c r="BH104" s="147">
        <f t="shared" si="7"/>
        <v>0</v>
      </c>
      <c r="BI104" s="147">
        <f t="shared" si="8"/>
        <v>0</v>
      </c>
      <c r="BJ104" s="12" t="s">
        <v>106</v>
      </c>
      <c r="BK104" s="147">
        <f t="shared" si="9"/>
        <v>0</v>
      </c>
      <c r="BL104" s="12" t="s">
        <v>156</v>
      </c>
      <c r="BM104" s="12" t="s">
        <v>543</v>
      </c>
    </row>
    <row r="105" spans="2:65" s="1" customFormat="1" ht="16.5" customHeight="1">
      <c r="B105" s="135"/>
      <c r="C105" s="148" t="s">
        <v>171</v>
      </c>
      <c r="D105" s="148" t="s">
        <v>148</v>
      </c>
      <c r="E105" s="149" t="s">
        <v>191</v>
      </c>
      <c r="F105" s="150" t="s">
        <v>192</v>
      </c>
      <c r="G105" s="151" t="s">
        <v>155</v>
      </c>
      <c r="H105" s="152">
        <v>50</v>
      </c>
      <c r="I105" s="153"/>
      <c r="J105" s="154">
        <f t="shared" si="0"/>
        <v>0</v>
      </c>
      <c r="K105" s="150" t="s">
        <v>134</v>
      </c>
      <c r="L105" s="155"/>
      <c r="M105" s="156" t="s">
        <v>1</v>
      </c>
      <c r="N105" s="157" t="s">
        <v>37</v>
      </c>
      <c r="O105" s="45"/>
      <c r="P105" s="145">
        <f t="shared" si="1"/>
        <v>0</v>
      </c>
      <c r="Q105" s="145">
        <v>1.73E-3</v>
      </c>
      <c r="R105" s="145">
        <f t="shared" si="2"/>
        <v>8.6499999999999994E-2</v>
      </c>
      <c r="S105" s="145">
        <v>0</v>
      </c>
      <c r="T105" s="146">
        <f t="shared" si="3"/>
        <v>0</v>
      </c>
      <c r="AR105" s="12" t="s">
        <v>161</v>
      </c>
      <c r="AT105" s="12" t="s">
        <v>148</v>
      </c>
      <c r="AU105" s="12" t="s">
        <v>106</v>
      </c>
      <c r="AY105" s="12" t="s">
        <v>107</v>
      </c>
      <c r="BE105" s="147">
        <f t="shared" si="4"/>
        <v>0</v>
      </c>
      <c r="BF105" s="147">
        <f t="shared" si="5"/>
        <v>0</v>
      </c>
      <c r="BG105" s="147">
        <f t="shared" si="6"/>
        <v>0</v>
      </c>
      <c r="BH105" s="147">
        <f t="shared" si="7"/>
        <v>0</v>
      </c>
      <c r="BI105" s="147">
        <f t="shared" si="8"/>
        <v>0</v>
      </c>
      <c r="BJ105" s="12" t="s">
        <v>106</v>
      </c>
      <c r="BK105" s="147">
        <f t="shared" si="9"/>
        <v>0</v>
      </c>
      <c r="BL105" s="12" t="s">
        <v>161</v>
      </c>
      <c r="BM105" s="12" t="s">
        <v>544</v>
      </c>
    </row>
    <row r="106" spans="2:65" s="1" customFormat="1" ht="16.5" customHeight="1">
      <c r="B106" s="135"/>
      <c r="C106" s="136" t="s">
        <v>175</v>
      </c>
      <c r="D106" s="136" t="s">
        <v>110</v>
      </c>
      <c r="E106" s="137" t="s">
        <v>195</v>
      </c>
      <c r="F106" s="138" t="s">
        <v>196</v>
      </c>
      <c r="G106" s="139" t="s">
        <v>155</v>
      </c>
      <c r="H106" s="140">
        <v>50</v>
      </c>
      <c r="I106" s="141"/>
      <c r="J106" s="142">
        <f t="shared" si="0"/>
        <v>0</v>
      </c>
      <c r="K106" s="138" t="s">
        <v>134</v>
      </c>
      <c r="L106" s="26"/>
      <c r="M106" s="143" t="s">
        <v>1</v>
      </c>
      <c r="N106" s="144" t="s">
        <v>37</v>
      </c>
      <c r="O106" s="45"/>
      <c r="P106" s="145">
        <f t="shared" si="1"/>
        <v>0</v>
      </c>
      <c r="Q106" s="145">
        <v>0</v>
      </c>
      <c r="R106" s="145">
        <f t="shared" si="2"/>
        <v>0</v>
      </c>
      <c r="S106" s="145">
        <v>0</v>
      </c>
      <c r="T106" s="146">
        <f t="shared" si="3"/>
        <v>0</v>
      </c>
      <c r="AR106" s="12" t="s">
        <v>156</v>
      </c>
      <c r="AT106" s="12" t="s">
        <v>110</v>
      </c>
      <c r="AU106" s="12" t="s">
        <v>106</v>
      </c>
      <c r="AY106" s="12" t="s">
        <v>107</v>
      </c>
      <c r="BE106" s="147">
        <f t="shared" si="4"/>
        <v>0</v>
      </c>
      <c r="BF106" s="147">
        <f t="shared" si="5"/>
        <v>0</v>
      </c>
      <c r="BG106" s="147">
        <f t="shared" si="6"/>
        <v>0</v>
      </c>
      <c r="BH106" s="147">
        <f t="shared" si="7"/>
        <v>0</v>
      </c>
      <c r="BI106" s="147">
        <f t="shared" si="8"/>
        <v>0</v>
      </c>
      <c r="BJ106" s="12" t="s">
        <v>106</v>
      </c>
      <c r="BK106" s="147">
        <f t="shared" si="9"/>
        <v>0</v>
      </c>
      <c r="BL106" s="12" t="s">
        <v>156</v>
      </c>
      <c r="BM106" s="12" t="s">
        <v>545</v>
      </c>
    </row>
    <row r="107" spans="2:65" s="1" customFormat="1" ht="16.5" customHeight="1">
      <c r="B107" s="135"/>
      <c r="C107" s="148" t="s">
        <v>179</v>
      </c>
      <c r="D107" s="148" t="s">
        <v>148</v>
      </c>
      <c r="E107" s="149" t="s">
        <v>198</v>
      </c>
      <c r="F107" s="150" t="s">
        <v>199</v>
      </c>
      <c r="G107" s="151" t="s">
        <v>155</v>
      </c>
      <c r="H107" s="152">
        <v>50</v>
      </c>
      <c r="I107" s="153"/>
      <c r="J107" s="154">
        <f t="shared" si="0"/>
        <v>0</v>
      </c>
      <c r="K107" s="150" t="s">
        <v>134</v>
      </c>
      <c r="L107" s="155"/>
      <c r="M107" s="156" t="s">
        <v>1</v>
      </c>
      <c r="N107" s="157" t="s">
        <v>37</v>
      </c>
      <c r="O107" s="45"/>
      <c r="P107" s="145">
        <f t="shared" si="1"/>
        <v>0</v>
      </c>
      <c r="Q107" s="145">
        <v>1.0399999999999999E-3</v>
      </c>
      <c r="R107" s="145">
        <f t="shared" si="2"/>
        <v>5.1999999999999998E-2</v>
      </c>
      <c r="S107" s="145">
        <v>0</v>
      </c>
      <c r="T107" s="146">
        <f t="shared" si="3"/>
        <v>0</v>
      </c>
      <c r="AR107" s="12" t="s">
        <v>161</v>
      </c>
      <c r="AT107" s="12" t="s">
        <v>148</v>
      </c>
      <c r="AU107" s="12" t="s">
        <v>106</v>
      </c>
      <c r="AY107" s="12" t="s">
        <v>107</v>
      </c>
      <c r="BE107" s="147">
        <f t="shared" si="4"/>
        <v>0</v>
      </c>
      <c r="BF107" s="147">
        <f t="shared" si="5"/>
        <v>0</v>
      </c>
      <c r="BG107" s="147">
        <f t="shared" si="6"/>
        <v>0</v>
      </c>
      <c r="BH107" s="147">
        <f t="shared" si="7"/>
        <v>0</v>
      </c>
      <c r="BI107" s="147">
        <f t="shared" si="8"/>
        <v>0</v>
      </c>
      <c r="BJ107" s="12" t="s">
        <v>106</v>
      </c>
      <c r="BK107" s="147">
        <f t="shared" si="9"/>
        <v>0</v>
      </c>
      <c r="BL107" s="12" t="s">
        <v>161</v>
      </c>
      <c r="BM107" s="12" t="s">
        <v>546</v>
      </c>
    </row>
    <row r="108" spans="2:65" s="1" customFormat="1" ht="16.5" customHeight="1">
      <c r="B108" s="135"/>
      <c r="C108" s="136" t="s">
        <v>114</v>
      </c>
      <c r="D108" s="136" t="s">
        <v>110</v>
      </c>
      <c r="E108" s="137" t="s">
        <v>202</v>
      </c>
      <c r="F108" s="138" t="s">
        <v>203</v>
      </c>
      <c r="G108" s="139" t="s">
        <v>133</v>
      </c>
      <c r="H108" s="140">
        <v>0.3</v>
      </c>
      <c r="I108" s="141"/>
      <c r="J108" s="142">
        <f t="shared" si="0"/>
        <v>0</v>
      </c>
      <c r="K108" s="138" t="s">
        <v>134</v>
      </c>
      <c r="L108" s="26"/>
      <c r="M108" s="143" t="s">
        <v>1</v>
      </c>
      <c r="N108" s="144" t="s">
        <v>37</v>
      </c>
      <c r="O108" s="45"/>
      <c r="P108" s="145">
        <f t="shared" si="1"/>
        <v>0</v>
      </c>
      <c r="Q108" s="145">
        <v>0</v>
      </c>
      <c r="R108" s="145">
        <f t="shared" si="2"/>
        <v>0</v>
      </c>
      <c r="S108" s="145">
        <v>0</v>
      </c>
      <c r="T108" s="146">
        <f t="shared" si="3"/>
        <v>0</v>
      </c>
      <c r="AR108" s="12" t="s">
        <v>156</v>
      </c>
      <c r="AT108" s="12" t="s">
        <v>110</v>
      </c>
      <c r="AU108" s="12" t="s">
        <v>106</v>
      </c>
      <c r="AY108" s="12" t="s">
        <v>107</v>
      </c>
      <c r="BE108" s="147">
        <f t="shared" si="4"/>
        <v>0</v>
      </c>
      <c r="BF108" s="147">
        <f t="shared" si="5"/>
        <v>0</v>
      </c>
      <c r="BG108" s="147">
        <f t="shared" si="6"/>
        <v>0</v>
      </c>
      <c r="BH108" s="147">
        <f t="shared" si="7"/>
        <v>0</v>
      </c>
      <c r="BI108" s="147">
        <f t="shared" si="8"/>
        <v>0</v>
      </c>
      <c r="BJ108" s="12" t="s">
        <v>106</v>
      </c>
      <c r="BK108" s="147">
        <f t="shared" si="9"/>
        <v>0</v>
      </c>
      <c r="BL108" s="12" t="s">
        <v>156</v>
      </c>
      <c r="BM108" s="12" t="s">
        <v>547</v>
      </c>
    </row>
    <row r="109" spans="2:65" s="1" customFormat="1" ht="16.5" customHeight="1">
      <c r="B109" s="135"/>
      <c r="C109" s="148" t="s">
        <v>186</v>
      </c>
      <c r="D109" s="148" t="s">
        <v>148</v>
      </c>
      <c r="E109" s="149" t="s">
        <v>206</v>
      </c>
      <c r="F109" s="150" t="s">
        <v>207</v>
      </c>
      <c r="G109" s="151" t="s">
        <v>133</v>
      </c>
      <c r="H109" s="152">
        <v>0.3</v>
      </c>
      <c r="I109" s="153"/>
      <c r="J109" s="154">
        <f t="shared" si="0"/>
        <v>0</v>
      </c>
      <c r="K109" s="150" t="s">
        <v>1</v>
      </c>
      <c r="L109" s="155"/>
      <c r="M109" s="156" t="s">
        <v>1</v>
      </c>
      <c r="N109" s="157" t="s">
        <v>37</v>
      </c>
      <c r="O109" s="45"/>
      <c r="P109" s="145">
        <f t="shared" si="1"/>
        <v>0</v>
      </c>
      <c r="Q109" s="145">
        <v>2.1000000000000001E-2</v>
      </c>
      <c r="R109" s="145">
        <f t="shared" si="2"/>
        <v>6.3E-3</v>
      </c>
      <c r="S109" s="145">
        <v>0</v>
      </c>
      <c r="T109" s="146">
        <f t="shared" si="3"/>
        <v>0</v>
      </c>
      <c r="AR109" s="12" t="s">
        <v>161</v>
      </c>
      <c r="AT109" s="12" t="s">
        <v>148</v>
      </c>
      <c r="AU109" s="12" t="s">
        <v>106</v>
      </c>
      <c r="AY109" s="12" t="s">
        <v>107</v>
      </c>
      <c r="BE109" s="147">
        <f t="shared" si="4"/>
        <v>0</v>
      </c>
      <c r="BF109" s="147">
        <f t="shared" si="5"/>
        <v>0</v>
      </c>
      <c r="BG109" s="147">
        <f t="shared" si="6"/>
        <v>0</v>
      </c>
      <c r="BH109" s="147">
        <f t="shared" si="7"/>
        <v>0</v>
      </c>
      <c r="BI109" s="147">
        <f t="shared" si="8"/>
        <v>0</v>
      </c>
      <c r="BJ109" s="12" t="s">
        <v>106</v>
      </c>
      <c r="BK109" s="147">
        <f t="shared" si="9"/>
        <v>0</v>
      </c>
      <c r="BL109" s="12" t="s">
        <v>161</v>
      </c>
      <c r="BM109" s="12" t="s">
        <v>548</v>
      </c>
    </row>
    <row r="110" spans="2:65" s="1" customFormat="1" ht="16.5" customHeight="1">
      <c r="B110" s="135"/>
      <c r="C110" s="136" t="s">
        <v>190</v>
      </c>
      <c r="D110" s="136" t="s">
        <v>110</v>
      </c>
      <c r="E110" s="137" t="s">
        <v>549</v>
      </c>
      <c r="F110" s="138" t="s">
        <v>550</v>
      </c>
      <c r="G110" s="139" t="s">
        <v>126</v>
      </c>
      <c r="H110" s="140">
        <v>90</v>
      </c>
      <c r="I110" s="141"/>
      <c r="J110" s="142">
        <f t="shared" si="0"/>
        <v>0</v>
      </c>
      <c r="K110" s="138" t="s">
        <v>134</v>
      </c>
      <c r="L110" s="26"/>
      <c r="M110" s="143" t="s">
        <v>1</v>
      </c>
      <c r="N110" s="144" t="s">
        <v>37</v>
      </c>
      <c r="O110" s="45"/>
      <c r="P110" s="145">
        <f t="shared" si="1"/>
        <v>0</v>
      </c>
      <c r="Q110" s="145">
        <v>0</v>
      </c>
      <c r="R110" s="145">
        <f t="shared" si="2"/>
        <v>0</v>
      </c>
      <c r="S110" s="145">
        <v>0</v>
      </c>
      <c r="T110" s="146">
        <f t="shared" si="3"/>
        <v>0</v>
      </c>
      <c r="AR110" s="12" t="s">
        <v>156</v>
      </c>
      <c r="AT110" s="12" t="s">
        <v>110</v>
      </c>
      <c r="AU110" s="12" t="s">
        <v>106</v>
      </c>
      <c r="AY110" s="12" t="s">
        <v>107</v>
      </c>
      <c r="BE110" s="147">
        <f t="shared" si="4"/>
        <v>0</v>
      </c>
      <c r="BF110" s="147">
        <f t="shared" si="5"/>
        <v>0</v>
      </c>
      <c r="BG110" s="147">
        <f t="shared" si="6"/>
        <v>0</v>
      </c>
      <c r="BH110" s="147">
        <f t="shared" si="7"/>
        <v>0</v>
      </c>
      <c r="BI110" s="147">
        <f t="shared" si="8"/>
        <v>0</v>
      </c>
      <c r="BJ110" s="12" t="s">
        <v>106</v>
      </c>
      <c r="BK110" s="147">
        <f t="shared" si="9"/>
        <v>0</v>
      </c>
      <c r="BL110" s="12" t="s">
        <v>156</v>
      </c>
      <c r="BM110" s="12" t="s">
        <v>551</v>
      </c>
    </row>
    <row r="111" spans="2:65" s="1" customFormat="1" ht="16.5" customHeight="1">
      <c r="B111" s="135"/>
      <c r="C111" s="136" t="s">
        <v>194</v>
      </c>
      <c r="D111" s="136" t="s">
        <v>110</v>
      </c>
      <c r="E111" s="137" t="s">
        <v>210</v>
      </c>
      <c r="F111" s="138" t="s">
        <v>211</v>
      </c>
      <c r="G111" s="139" t="s">
        <v>126</v>
      </c>
      <c r="H111" s="140">
        <v>66</v>
      </c>
      <c r="I111" s="141"/>
      <c r="J111" s="142">
        <f t="shared" si="0"/>
        <v>0</v>
      </c>
      <c r="K111" s="138" t="s">
        <v>134</v>
      </c>
      <c r="L111" s="26"/>
      <c r="M111" s="143" t="s">
        <v>1</v>
      </c>
      <c r="N111" s="144" t="s">
        <v>37</v>
      </c>
      <c r="O111" s="45"/>
      <c r="P111" s="145">
        <f t="shared" si="1"/>
        <v>0</v>
      </c>
      <c r="Q111" s="145">
        <v>0</v>
      </c>
      <c r="R111" s="145">
        <f t="shared" si="2"/>
        <v>0</v>
      </c>
      <c r="S111" s="145">
        <v>0</v>
      </c>
      <c r="T111" s="146">
        <f t="shared" si="3"/>
        <v>0</v>
      </c>
      <c r="AR111" s="12" t="s">
        <v>156</v>
      </c>
      <c r="AT111" s="12" t="s">
        <v>110</v>
      </c>
      <c r="AU111" s="12" t="s">
        <v>106</v>
      </c>
      <c r="AY111" s="12" t="s">
        <v>107</v>
      </c>
      <c r="BE111" s="147">
        <f t="shared" si="4"/>
        <v>0</v>
      </c>
      <c r="BF111" s="147">
        <f t="shared" si="5"/>
        <v>0</v>
      </c>
      <c r="BG111" s="147">
        <f t="shared" si="6"/>
        <v>0</v>
      </c>
      <c r="BH111" s="147">
        <f t="shared" si="7"/>
        <v>0</v>
      </c>
      <c r="BI111" s="147">
        <f t="shared" si="8"/>
        <v>0</v>
      </c>
      <c r="BJ111" s="12" t="s">
        <v>106</v>
      </c>
      <c r="BK111" s="147">
        <f t="shared" si="9"/>
        <v>0</v>
      </c>
      <c r="BL111" s="12" t="s">
        <v>156</v>
      </c>
      <c r="BM111" s="12" t="s">
        <v>552</v>
      </c>
    </row>
    <row r="112" spans="2:65" s="1" customFormat="1" ht="16.5" customHeight="1">
      <c r="B112" s="135"/>
      <c r="C112" s="136" t="s">
        <v>7</v>
      </c>
      <c r="D112" s="136" t="s">
        <v>110</v>
      </c>
      <c r="E112" s="137" t="s">
        <v>222</v>
      </c>
      <c r="F112" s="138" t="s">
        <v>223</v>
      </c>
      <c r="G112" s="139" t="s">
        <v>126</v>
      </c>
      <c r="H112" s="140">
        <v>14</v>
      </c>
      <c r="I112" s="141"/>
      <c r="J112" s="142">
        <f t="shared" si="0"/>
        <v>0</v>
      </c>
      <c r="K112" s="138" t="s">
        <v>134</v>
      </c>
      <c r="L112" s="26"/>
      <c r="M112" s="143" t="s">
        <v>1</v>
      </c>
      <c r="N112" s="144" t="s">
        <v>37</v>
      </c>
      <c r="O112" s="45"/>
      <c r="P112" s="145">
        <f t="shared" si="1"/>
        <v>0</v>
      </c>
      <c r="Q112" s="145">
        <v>0</v>
      </c>
      <c r="R112" s="145">
        <f t="shared" si="2"/>
        <v>0</v>
      </c>
      <c r="S112" s="145">
        <v>0</v>
      </c>
      <c r="T112" s="146">
        <f t="shared" si="3"/>
        <v>0</v>
      </c>
      <c r="AR112" s="12" t="s">
        <v>156</v>
      </c>
      <c r="AT112" s="12" t="s">
        <v>110</v>
      </c>
      <c r="AU112" s="12" t="s">
        <v>106</v>
      </c>
      <c r="AY112" s="12" t="s">
        <v>107</v>
      </c>
      <c r="BE112" s="147">
        <f t="shared" si="4"/>
        <v>0</v>
      </c>
      <c r="BF112" s="147">
        <f t="shared" si="5"/>
        <v>0</v>
      </c>
      <c r="BG112" s="147">
        <f t="shared" si="6"/>
        <v>0</v>
      </c>
      <c r="BH112" s="147">
        <f t="shared" si="7"/>
        <v>0</v>
      </c>
      <c r="BI112" s="147">
        <f t="shared" si="8"/>
        <v>0</v>
      </c>
      <c r="BJ112" s="12" t="s">
        <v>106</v>
      </c>
      <c r="BK112" s="147">
        <f t="shared" si="9"/>
        <v>0</v>
      </c>
      <c r="BL112" s="12" t="s">
        <v>156</v>
      </c>
      <c r="BM112" s="12" t="s">
        <v>553</v>
      </c>
    </row>
    <row r="113" spans="2:65" s="1" customFormat="1" ht="16.5" customHeight="1">
      <c r="B113" s="135"/>
      <c r="C113" s="136" t="s">
        <v>201</v>
      </c>
      <c r="D113" s="136" t="s">
        <v>110</v>
      </c>
      <c r="E113" s="137" t="s">
        <v>554</v>
      </c>
      <c r="F113" s="138" t="s">
        <v>555</v>
      </c>
      <c r="G113" s="139" t="s">
        <v>126</v>
      </c>
      <c r="H113" s="140">
        <v>6</v>
      </c>
      <c r="I113" s="141"/>
      <c r="J113" s="142">
        <f t="shared" si="0"/>
        <v>0</v>
      </c>
      <c r="K113" s="138" t="s">
        <v>134</v>
      </c>
      <c r="L113" s="26"/>
      <c r="M113" s="143" t="s">
        <v>1</v>
      </c>
      <c r="N113" s="144" t="s">
        <v>37</v>
      </c>
      <c r="O113" s="45"/>
      <c r="P113" s="145">
        <f t="shared" si="1"/>
        <v>0</v>
      </c>
      <c r="Q113" s="145">
        <v>0</v>
      </c>
      <c r="R113" s="145">
        <f t="shared" si="2"/>
        <v>0</v>
      </c>
      <c r="S113" s="145">
        <v>0</v>
      </c>
      <c r="T113" s="146">
        <f t="shared" si="3"/>
        <v>0</v>
      </c>
      <c r="AR113" s="12" t="s">
        <v>156</v>
      </c>
      <c r="AT113" s="12" t="s">
        <v>110</v>
      </c>
      <c r="AU113" s="12" t="s">
        <v>106</v>
      </c>
      <c r="AY113" s="12" t="s">
        <v>107</v>
      </c>
      <c r="BE113" s="147">
        <f t="shared" si="4"/>
        <v>0</v>
      </c>
      <c r="BF113" s="147">
        <f t="shared" si="5"/>
        <v>0</v>
      </c>
      <c r="BG113" s="147">
        <f t="shared" si="6"/>
        <v>0</v>
      </c>
      <c r="BH113" s="147">
        <f t="shared" si="7"/>
        <v>0</v>
      </c>
      <c r="BI113" s="147">
        <f t="shared" si="8"/>
        <v>0</v>
      </c>
      <c r="BJ113" s="12" t="s">
        <v>106</v>
      </c>
      <c r="BK113" s="147">
        <f t="shared" si="9"/>
        <v>0</v>
      </c>
      <c r="BL113" s="12" t="s">
        <v>156</v>
      </c>
      <c r="BM113" s="12" t="s">
        <v>556</v>
      </c>
    </row>
    <row r="114" spans="2:65" s="1" customFormat="1" ht="16.5" customHeight="1">
      <c r="B114" s="135"/>
      <c r="C114" s="136" t="s">
        <v>205</v>
      </c>
      <c r="D114" s="136" t="s">
        <v>110</v>
      </c>
      <c r="E114" s="137" t="s">
        <v>226</v>
      </c>
      <c r="F114" s="138" t="s">
        <v>227</v>
      </c>
      <c r="G114" s="139" t="s">
        <v>126</v>
      </c>
      <c r="H114" s="140">
        <v>6</v>
      </c>
      <c r="I114" s="141"/>
      <c r="J114" s="142">
        <f t="shared" si="0"/>
        <v>0</v>
      </c>
      <c r="K114" s="138" t="s">
        <v>134</v>
      </c>
      <c r="L114" s="26"/>
      <c r="M114" s="143" t="s">
        <v>1</v>
      </c>
      <c r="N114" s="144" t="s">
        <v>37</v>
      </c>
      <c r="O114" s="45"/>
      <c r="P114" s="145">
        <f t="shared" si="1"/>
        <v>0</v>
      </c>
      <c r="Q114" s="145">
        <v>0</v>
      </c>
      <c r="R114" s="145">
        <f t="shared" si="2"/>
        <v>0</v>
      </c>
      <c r="S114" s="145">
        <v>0</v>
      </c>
      <c r="T114" s="146">
        <f t="shared" si="3"/>
        <v>0</v>
      </c>
      <c r="AR114" s="12" t="s">
        <v>156</v>
      </c>
      <c r="AT114" s="12" t="s">
        <v>110</v>
      </c>
      <c r="AU114" s="12" t="s">
        <v>106</v>
      </c>
      <c r="AY114" s="12" t="s">
        <v>107</v>
      </c>
      <c r="BE114" s="147">
        <f t="shared" si="4"/>
        <v>0</v>
      </c>
      <c r="BF114" s="147">
        <f t="shared" si="5"/>
        <v>0</v>
      </c>
      <c r="BG114" s="147">
        <f t="shared" si="6"/>
        <v>0</v>
      </c>
      <c r="BH114" s="147">
        <f t="shared" si="7"/>
        <v>0</v>
      </c>
      <c r="BI114" s="147">
        <f t="shared" si="8"/>
        <v>0</v>
      </c>
      <c r="BJ114" s="12" t="s">
        <v>106</v>
      </c>
      <c r="BK114" s="147">
        <f t="shared" si="9"/>
        <v>0</v>
      </c>
      <c r="BL114" s="12" t="s">
        <v>156</v>
      </c>
      <c r="BM114" s="12" t="s">
        <v>557</v>
      </c>
    </row>
    <row r="115" spans="2:65" s="1" customFormat="1" ht="16.5" customHeight="1">
      <c r="B115" s="135"/>
      <c r="C115" s="136" t="s">
        <v>209</v>
      </c>
      <c r="D115" s="136" t="s">
        <v>110</v>
      </c>
      <c r="E115" s="137" t="s">
        <v>558</v>
      </c>
      <c r="F115" s="138" t="s">
        <v>559</v>
      </c>
      <c r="G115" s="139" t="s">
        <v>126</v>
      </c>
      <c r="H115" s="140">
        <v>6</v>
      </c>
      <c r="I115" s="141"/>
      <c r="J115" s="142">
        <f t="shared" si="0"/>
        <v>0</v>
      </c>
      <c r="K115" s="138" t="s">
        <v>134</v>
      </c>
      <c r="L115" s="26"/>
      <c r="M115" s="143" t="s">
        <v>1</v>
      </c>
      <c r="N115" s="144" t="s">
        <v>37</v>
      </c>
      <c r="O115" s="45"/>
      <c r="P115" s="145">
        <f t="shared" si="1"/>
        <v>0</v>
      </c>
      <c r="Q115" s="145">
        <v>0</v>
      </c>
      <c r="R115" s="145">
        <f t="shared" si="2"/>
        <v>0</v>
      </c>
      <c r="S115" s="145">
        <v>0</v>
      </c>
      <c r="T115" s="146">
        <f t="shared" si="3"/>
        <v>0</v>
      </c>
      <c r="AR115" s="12" t="s">
        <v>156</v>
      </c>
      <c r="AT115" s="12" t="s">
        <v>110</v>
      </c>
      <c r="AU115" s="12" t="s">
        <v>106</v>
      </c>
      <c r="AY115" s="12" t="s">
        <v>107</v>
      </c>
      <c r="BE115" s="147">
        <f t="shared" si="4"/>
        <v>0</v>
      </c>
      <c r="BF115" s="147">
        <f t="shared" si="5"/>
        <v>0</v>
      </c>
      <c r="BG115" s="147">
        <f t="shared" si="6"/>
        <v>0</v>
      </c>
      <c r="BH115" s="147">
        <f t="shared" si="7"/>
        <v>0</v>
      </c>
      <c r="BI115" s="147">
        <f t="shared" si="8"/>
        <v>0</v>
      </c>
      <c r="BJ115" s="12" t="s">
        <v>106</v>
      </c>
      <c r="BK115" s="147">
        <f t="shared" si="9"/>
        <v>0</v>
      </c>
      <c r="BL115" s="12" t="s">
        <v>156</v>
      </c>
      <c r="BM115" s="12" t="s">
        <v>560</v>
      </c>
    </row>
    <row r="116" spans="2:65" s="1" customFormat="1" ht="16.5" customHeight="1">
      <c r="B116" s="135"/>
      <c r="C116" s="148" t="s">
        <v>213</v>
      </c>
      <c r="D116" s="148" t="s">
        <v>148</v>
      </c>
      <c r="E116" s="149" t="s">
        <v>230</v>
      </c>
      <c r="F116" s="150" t="s">
        <v>231</v>
      </c>
      <c r="G116" s="151" t="s">
        <v>126</v>
      </c>
      <c r="H116" s="152">
        <v>632</v>
      </c>
      <c r="I116" s="153"/>
      <c r="J116" s="154">
        <f t="shared" si="0"/>
        <v>0</v>
      </c>
      <c r="K116" s="150" t="s">
        <v>1</v>
      </c>
      <c r="L116" s="155"/>
      <c r="M116" s="156" t="s">
        <v>1</v>
      </c>
      <c r="N116" s="157" t="s">
        <v>37</v>
      </c>
      <c r="O116" s="45"/>
      <c r="P116" s="145">
        <f t="shared" si="1"/>
        <v>0</v>
      </c>
      <c r="Q116" s="145">
        <v>1.9000000000000001E-4</v>
      </c>
      <c r="R116" s="145">
        <f t="shared" si="2"/>
        <v>0.12008000000000001</v>
      </c>
      <c r="S116" s="145">
        <v>0</v>
      </c>
      <c r="T116" s="146">
        <f t="shared" si="3"/>
        <v>0</v>
      </c>
      <c r="AR116" s="12" t="s">
        <v>232</v>
      </c>
      <c r="AT116" s="12" t="s">
        <v>148</v>
      </c>
      <c r="AU116" s="12" t="s">
        <v>106</v>
      </c>
      <c r="AY116" s="12" t="s">
        <v>107</v>
      </c>
      <c r="BE116" s="147">
        <f t="shared" si="4"/>
        <v>0</v>
      </c>
      <c r="BF116" s="147">
        <f t="shared" si="5"/>
        <v>0</v>
      </c>
      <c r="BG116" s="147">
        <f t="shared" si="6"/>
        <v>0</v>
      </c>
      <c r="BH116" s="147">
        <f t="shared" si="7"/>
        <v>0</v>
      </c>
      <c r="BI116" s="147">
        <f t="shared" si="8"/>
        <v>0</v>
      </c>
      <c r="BJ116" s="12" t="s">
        <v>106</v>
      </c>
      <c r="BK116" s="147">
        <f t="shared" si="9"/>
        <v>0</v>
      </c>
      <c r="BL116" s="12" t="s">
        <v>156</v>
      </c>
      <c r="BM116" s="12" t="s">
        <v>561</v>
      </c>
    </row>
    <row r="117" spans="2:65" s="1" customFormat="1" ht="16.5" customHeight="1">
      <c r="B117" s="135"/>
      <c r="C117" s="136" t="s">
        <v>217</v>
      </c>
      <c r="D117" s="136" t="s">
        <v>110</v>
      </c>
      <c r="E117" s="137" t="s">
        <v>235</v>
      </c>
      <c r="F117" s="138" t="s">
        <v>236</v>
      </c>
      <c r="G117" s="139" t="s">
        <v>237</v>
      </c>
      <c r="H117" s="140">
        <v>5</v>
      </c>
      <c r="I117" s="141"/>
      <c r="J117" s="142">
        <f t="shared" si="0"/>
        <v>0</v>
      </c>
      <c r="K117" s="138" t="s">
        <v>1</v>
      </c>
      <c r="L117" s="26"/>
      <c r="M117" s="143" t="s">
        <v>1</v>
      </c>
      <c r="N117" s="144" t="s">
        <v>37</v>
      </c>
      <c r="O117" s="45"/>
      <c r="P117" s="145">
        <f t="shared" si="1"/>
        <v>0</v>
      </c>
      <c r="Q117" s="145">
        <v>0</v>
      </c>
      <c r="R117" s="145">
        <f t="shared" si="2"/>
        <v>0</v>
      </c>
      <c r="S117" s="145">
        <v>0</v>
      </c>
      <c r="T117" s="146">
        <f t="shared" si="3"/>
        <v>0</v>
      </c>
      <c r="AR117" s="12" t="s">
        <v>156</v>
      </c>
      <c r="AT117" s="12" t="s">
        <v>110</v>
      </c>
      <c r="AU117" s="12" t="s">
        <v>106</v>
      </c>
      <c r="AY117" s="12" t="s">
        <v>107</v>
      </c>
      <c r="BE117" s="147">
        <f t="shared" si="4"/>
        <v>0</v>
      </c>
      <c r="BF117" s="147">
        <f t="shared" si="5"/>
        <v>0</v>
      </c>
      <c r="BG117" s="147">
        <f t="shared" si="6"/>
        <v>0</v>
      </c>
      <c r="BH117" s="147">
        <f t="shared" si="7"/>
        <v>0</v>
      </c>
      <c r="BI117" s="147">
        <f t="shared" si="8"/>
        <v>0</v>
      </c>
      <c r="BJ117" s="12" t="s">
        <v>106</v>
      </c>
      <c r="BK117" s="147">
        <f t="shared" si="9"/>
        <v>0</v>
      </c>
      <c r="BL117" s="12" t="s">
        <v>156</v>
      </c>
      <c r="BM117" s="12" t="s">
        <v>562</v>
      </c>
    </row>
    <row r="118" spans="2:65" s="1" customFormat="1" ht="16.5" customHeight="1">
      <c r="B118" s="135"/>
      <c r="C118" s="148" t="s">
        <v>221</v>
      </c>
      <c r="D118" s="148" t="s">
        <v>148</v>
      </c>
      <c r="E118" s="149" t="s">
        <v>240</v>
      </c>
      <c r="F118" s="150" t="s">
        <v>236</v>
      </c>
      <c r="G118" s="151" t="s">
        <v>237</v>
      </c>
      <c r="H118" s="152">
        <v>5</v>
      </c>
      <c r="I118" s="153"/>
      <c r="J118" s="154">
        <f t="shared" si="0"/>
        <v>0</v>
      </c>
      <c r="K118" s="150" t="s">
        <v>1</v>
      </c>
      <c r="L118" s="155"/>
      <c r="M118" s="156" t="s">
        <v>1</v>
      </c>
      <c r="N118" s="157" t="s">
        <v>37</v>
      </c>
      <c r="O118" s="45"/>
      <c r="P118" s="145">
        <f t="shared" si="1"/>
        <v>0</v>
      </c>
      <c r="Q118" s="145">
        <v>2E-3</v>
      </c>
      <c r="R118" s="145">
        <f t="shared" si="2"/>
        <v>0.01</v>
      </c>
      <c r="S118" s="145">
        <v>0</v>
      </c>
      <c r="T118" s="146">
        <f t="shared" si="3"/>
        <v>0</v>
      </c>
      <c r="AR118" s="12" t="s">
        <v>161</v>
      </c>
      <c r="AT118" s="12" t="s">
        <v>148</v>
      </c>
      <c r="AU118" s="12" t="s">
        <v>106</v>
      </c>
      <c r="AY118" s="12" t="s">
        <v>107</v>
      </c>
      <c r="BE118" s="147">
        <f t="shared" si="4"/>
        <v>0</v>
      </c>
      <c r="BF118" s="147">
        <f t="shared" si="5"/>
        <v>0</v>
      </c>
      <c r="BG118" s="147">
        <f t="shared" si="6"/>
        <v>0</v>
      </c>
      <c r="BH118" s="147">
        <f t="shared" si="7"/>
        <v>0</v>
      </c>
      <c r="BI118" s="147">
        <f t="shared" si="8"/>
        <v>0</v>
      </c>
      <c r="BJ118" s="12" t="s">
        <v>106</v>
      </c>
      <c r="BK118" s="147">
        <f t="shared" si="9"/>
        <v>0</v>
      </c>
      <c r="BL118" s="12" t="s">
        <v>161</v>
      </c>
      <c r="BM118" s="12" t="s">
        <v>563</v>
      </c>
    </row>
    <row r="119" spans="2:65" s="1" customFormat="1" ht="16.5" customHeight="1">
      <c r="B119" s="135"/>
      <c r="C119" s="136" t="s">
        <v>225</v>
      </c>
      <c r="D119" s="136" t="s">
        <v>110</v>
      </c>
      <c r="E119" s="137" t="s">
        <v>243</v>
      </c>
      <c r="F119" s="138" t="s">
        <v>244</v>
      </c>
      <c r="G119" s="139" t="s">
        <v>126</v>
      </c>
      <c r="H119" s="140">
        <v>110</v>
      </c>
      <c r="I119" s="141"/>
      <c r="J119" s="142">
        <f t="shared" si="0"/>
        <v>0</v>
      </c>
      <c r="K119" s="138" t="s">
        <v>134</v>
      </c>
      <c r="L119" s="26"/>
      <c r="M119" s="143" t="s">
        <v>1</v>
      </c>
      <c r="N119" s="144" t="s">
        <v>37</v>
      </c>
      <c r="O119" s="45"/>
      <c r="P119" s="145">
        <f t="shared" si="1"/>
        <v>0</v>
      </c>
      <c r="Q119" s="145">
        <v>0</v>
      </c>
      <c r="R119" s="145">
        <f t="shared" si="2"/>
        <v>0</v>
      </c>
      <c r="S119" s="145">
        <v>0</v>
      </c>
      <c r="T119" s="146">
        <f t="shared" si="3"/>
        <v>0</v>
      </c>
      <c r="AR119" s="12" t="s">
        <v>156</v>
      </c>
      <c r="AT119" s="12" t="s">
        <v>110</v>
      </c>
      <c r="AU119" s="12" t="s">
        <v>106</v>
      </c>
      <c r="AY119" s="12" t="s">
        <v>107</v>
      </c>
      <c r="BE119" s="147">
        <f t="shared" si="4"/>
        <v>0</v>
      </c>
      <c r="BF119" s="147">
        <f t="shared" si="5"/>
        <v>0</v>
      </c>
      <c r="BG119" s="147">
        <f t="shared" si="6"/>
        <v>0</v>
      </c>
      <c r="BH119" s="147">
        <f t="shared" si="7"/>
        <v>0</v>
      </c>
      <c r="BI119" s="147">
        <f t="shared" si="8"/>
        <v>0</v>
      </c>
      <c r="BJ119" s="12" t="s">
        <v>106</v>
      </c>
      <c r="BK119" s="147">
        <f t="shared" si="9"/>
        <v>0</v>
      </c>
      <c r="BL119" s="12" t="s">
        <v>156</v>
      </c>
      <c r="BM119" s="12" t="s">
        <v>564</v>
      </c>
    </row>
    <row r="120" spans="2:65" s="1" customFormat="1" ht="16.5" customHeight="1">
      <c r="B120" s="135"/>
      <c r="C120" s="136" t="s">
        <v>229</v>
      </c>
      <c r="D120" s="136" t="s">
        <v>110</v>
      </c>
      <c r="E120" s="137" t="s">
        <v>255</v>
      </c>
      <c r="F120" s="138" t="s">
        <v>256</v>
      </c>
      <c r="G120" s="139" t="s">
        <v>126</v>
      </c>
      <c r="H120" s="140">
        <v>182</v>
      </c>
      <c r="I120" s="141"/>
      <c r="J120" s="142">
        <f t="shared" si="0"/>
        <v>0</v>
      </c>
      <c r="K120" s="138" t="s">
        <v>134</v>
      </c>
      <c r="L120" s="26"/>
      <c r="M120" s="143" t="s">
        <v>1</v>
      </c>
      <c r="N120" s="144" t="s">
        <v>37</v>
      </c>
      <c r="O120" s="45"/>
      <c r="P120" s="145">
        <f t="shared" si="1"/>
        <v>0</v>
      </c>
      <c r="Q120" s="145">
        <v>0</v>
      </c>
      <c r="R120" s="145">
        <f t="shared" si="2"/>
        <v>0</v>
      </c>
      <c r="S120" s="145">
        <v>0</v>
      </c>
      <c r="T120" s="146">
        <f t="shared" si="3"/>
        <v>0</v>
      </c>
      <c r="AR120" s="12" t="s">
        <v>156</v>
      </c>
      <c r="AT120" s="12" t="s">
        <v>110</v>
      </c>
      <c r="AU120" s="12" t="s">
        <v>106</v>
      </c>
      <c r="AY120" s="12" t="s">
        <v>107</v>
      </c>
      <c r="BE120" s="147">
        <f t="shared" si="4"/>
        <v>0</v>
      </c>
      <c r="BF120" s="147">
        <f t="shared" si="5"/>
        <v>0</v>
      </c>
      <c r="BG120" s="147">
        <f t="shared" si="6"/>
        <v>0</v>
      </c>
      <c r="BH120" s="147">
        <f t="shared" si="7"/>
        <v>0</v>
      </c>
      <c r="BI120" s="147">
        <f t="shared" si="8"/>
        <v>0</v>
      </c>
      <c r="BJ120" s="12" t="s">
        <v>106</v>
      </c>
      <c r="BK120" s="147">
        <f t="shared" si="9"/>
        <v>0</v>
      </c>
      <c r="BL120" s="12" t="s">
        <v>156</v>
      </c>
      <c r="BM120" s="12" t="s">
        <v>565</v>
      </c>
    </row>
    <row r="121" spans="2:65" s="1" customFormat="1" ht="16.5" customHeight="1">
      <c r="B121" s="135"/>
      <c r="C121" s="148" t="s">
        <v>234</v>
      </c>
      <c r="D121" s="148" t="s">
        <v>148</v>
      </c>
      <c r="E121" s="149" t="s">
        <v>259</v>
      </c>
      <c r="F121" s="150" t="s">
        <v>260</v>
      </c>
      <c r="G121" s="151" t="s">
        <v>126</v>
      </c>
      <c r="H121" s="152">
        <v>182</v>
      </c>
      <c r="I121" s="153"/>
      <c r="J121" s="154">
        <f t="shared" si="0"/>
        <v>0</v>
      </c>
      <c r="K121" s="150" t="s">
        <v>134</v>
      </c>
      <c r="L121" s="155"/>
      <c r="M121" s="156" t="s">
        <v>1</v>
      </c>
      <c r="N121" s="157" t="s">
        <v>37</v>
      </c>
      <c r="O121" s="45"/>
      <c r="P121" s="145">
        <f t="shared" si="1"/>
        <v>0</v>
      </c>
      <c r="Q121" s="145">
        <v>1.0000000000000001E-5</v>
      </c>
      <c r="R121" s="145">
        <f t="shared" si="2"/>
        <v>1.8200000000000002E-3</v>
      </c>
      <c r="S121" s="145">
        <v>0</v>
      </c>
      <c r="T121" s="146">
        <f t="shared" si="3"/>
        <v>0</v>
      </c>
      <c r="AR121" s="12" t="s">
        <v>161</v>
      </c>
      <c r="AT121" s="12" t="s">
        <v>148</v>
      </c>
      <c r="AU121" s="12" t="s">
        <v>106</v>
      </c>
      <c r="AY121" s="12" t="s">
        <v>107</v>
      </c>
      <c r="BE121" s="147">
        <f t="shared" si="4"/>
        <v>0</v>
      </c>
      <c r="BF121" s="147">
        <f t="shared" si="5"/>
        <v>0</v>
      </c>
      <c r="BG121" s="147">
        <f t="shared" si="6"/>
        <v>0</v>
      </c>
      <c r="BH121" s="147">
        <f t="shared" si="7"/>
        <v>0</v>
      </c>
      <c r="BI121" s="147">
        <f t="shared" si="8"/>
        <v>0</v>
      </c>
      <c r="BJ121" s="12" t="s">
        <v>106</v>
      </c>
      <c r="BK121" s="147">
        <f t="shared" si="9"/>
        <v>0</v>
      </c>
      <c r="BL121" s="12" t="s">
        <v>161</v>
      </c>
      <c r="BM121" s="12" t="s">
        <v>566</v>
      </c>
    </row>
    <row r="122" spans="2:65" s="1" customFormat="1" ht="16.5" customHeight="1">
      <c r="B122" s="135"/>
      <c r="C122" s="136" t="s">
        <v>239</v>
      </c>
      <c r="D122" s="136" t="s">
        <v>110</v>
      </c>
      <c r="E122" s="137" t="s">
        <v>263</v>
      </c>
      <c r="F122" s="138" t="s">
        <v>264</v>
      </c>
      <c r="G122" s="139" t="s">
        <v>126</v>
      </c>
      <c r="H122" s="140">
        <v>1</v>
      </c>
      <c r="I122" s="141"/>
      <c r="J122" s="142">
        <f t="shared" si="0"/>
        <v>0</v>
      </c>
      <c r="K122" s="138" t="s">
        <v>1</v>
      </c>
      <c r="L122" s="26"/>
      <c r="M122" s="143" t="s">
        <v>1</v>
      </c>
      <c r="N122" s="144" t="s">
        <v>37</v>
      </c>
      <c r="O122" s="45"/>
      <c r="P122" s="145">
        <f t="shared" si="1"/>
        <v>0</v>
      </c>
      <c r="Q122" s="145">
        <v>0</v>
      </c>
      <c r="R122" s="145">
        <f t="shared" si="2"/>
        <v>0</v>
      </c>
      <c r="S122" s="145">
        <v>0</v>
      </c>
      <c r="T122" s="146">
        <f t="shared" si="3"/>
        <v>0</v>
      </c>
      <c r="AR122" s="12" t="s">
        <v>156</v>
      </c>
      <c r="AT122" s="12" t="s">
        <v>110</v>
      </c>
      <c r="AU122" s="12" t="s">
        <v>106</v>
      </c>
      <c r="AY122" s="12" t="s">
        <v>107</v>
      </c>
      <c r="BE122" s="147">
        <f t="shared" si="4"/>
        <v>0</v>
      </c>
      <c r="BF122" s="147">
        <f t="shared" si="5"/>
        <v>0</v>
      </c>
      <c r="BG122" s="147">
        <f t="shared" si="6"/>
        <v>0</v>
      </c>
      <c r="BH122" s="147">
        <f t="shared" si="7"/>
        <v>0</v>
      </c>
      <c r="BI122" s="147">
        <f t="shared" si="8"/>
        <v>0</v>
      </c>
      <c r="BJ122" s="12" t="s">
        <v>106</v>
      </c>
      <c r="BK122" s="147">
        <f t="shared" si="9"/>
        <v>0</v>
      </c>
      <c r="BL122" s="12" t="s">
        <v>156</v>
      </c>
      <c r="BM122" s="12" t="s">
        <v>567</v>
      </c>
    </row>
    <row r="123" spans="2:65" s="1" customFormat="1" ht="16.5" customHeight="1">
      <c r="B123" s="135"/>
      <c r="C123" s="148" t="s">
        <v>242</v>
      </c>
      <c r="D123" s="148" t="s">
        <v>148</v>
      </c>
      <c r="E123" s="149" t="s">
        <v>568</v>
      </c>
      <c r="F123" s="150" t="s">
        <v>569</v>
      </c>
      <c r="G123" s="151" t="s">
        <v>126</v>
      </c>
      <c r="H123" s="152">
        <v>1</v>
      </c>
      <c r="I123" s="153"/>
      <c r="J123" s="154">
        <f t="shared" si="0"/>
        <v>0</v>
      </c>
      <c r="K123" s="150" t="s">
        <v>1</v>
      </c>
      <c r="L123" s="155"/>
      <c r="M123" s="156" t="s">
        <v>1</v>
      </c>
      <c r="N123" s="157" t="s">
        <v>37</v>
      </c>
      <c r="O123" s="45"/>
      <c r="P123" s="145">
        <f t="shared" si="1"/>
        <v>0</v>
      </c>
      <c r="Q123" s="145">
        <v>0.42099999999999999</v>
      </c>
      <c r="R123" s="145">
        <f t="shared" si="2"/>
        <v>0.42099999999999999</v>
      </c>
      <c r="S123" s="145">
        <v>0</v>
      </c>
      <c r="T123" s="146">
        <f t="shared" si="3"/>
        <v>0</v>
      </c>
      <c r="AR123" s="12" t="s">
        <v>161</v>
      </c>
      <c r="AT123" s="12" t="s">
        <v>148</v>
      </c>
      <c r="AU123" s="12" t="s">
        <v>106</v>
      </c>
      <c r="AY123" s="12" t="s">
        <v>107</v>
      </c>
      <c r="BE123" s="147">
        <f t="shared" si="4"/>
        <v>0</v>
      </c>
      <c r="BF123" s="147">
        <f t="shared" si="5"/>
        <v>0</v>
      </c>
      <c r="BG123" s="147">
        <f t="shared" si="6"/>
        <v>0</v>
      </c>
      <c r="BH123" s="147">
        <f t="shared" si="7"/>
        <v>0</v>
      </c>
      <c r="BI123" s="147">
        <f t="shared" si="8"/>
        <v>0</v>
      </c>
      <c r="BJ123" s="12" t="s">
        <v>106</v>
      </c>
      <c r="BK123" s="147">
        <f t="shared" si="9"/>
        <v>0</v>
      </c>
      <c r="BL123" s="12" t="s">
        <v>161</v>
      </c>
      <c r="BM123" s="12" t="s">
        <v>570</v>
      </c>
    </row>
    <row r="124" spans="2:65" s="1" customFormat="1" ht="16.5" customHeight="1">
      <c r="B124" s="135"/>
      <c r="C124" s="136" t="s">
        <v>246</v>
      </c>
      <c r="D124" s="136" t="s">
        <v>110</v>
      </c>
      <c r="E124" s="137" t="s">
        <v>402</v>
      </c>
      <c r="F124" s="138" t="s">
        <v>403</v>
      </c>
      <c r="G124" s="139" t="s">
        <v>126</v>
      </c>
      <c r="H124" s="140">
        <v>30</v>
      </c>
      <c r="I124" s="141"/>
      <c r="J124" s="142">
        <f t="shared" si="0"/>
        <v>0</v>
      </c>
      <c r="K124" s="138" t="s">
        <v>134</v>
      </c>
      <c r="L124" s="26"/>
      <c r="M124" s="143" t="s">
        <v>1</v>
      </c>
      <c r="N124" s="144" t="s">
        <v>37</v>
      </c>
      <c r="O124" s="45"/>
      <c r="P124" s="145">
        <f t="shared" si="1"/>
        <v>0</v>
      </c>
      <c r="Q124" s="145">
        <v>0</v>
      </c>
      <c r="R124" s="145">
        <f t="shared" si="2"/>
        <v>0</v>
      </c>
      <c r="S124" s="145">
        <v>0</v>
      </c>
      <c r="T124" s="146">
        <f t="shared" si="3"/>
        <v>0</v>
      </c>
      <c r="AR124" s="12" t="s">
        <v>156</v>
      </c>
      <c r="AT124" s="12" t="s">
        <v>110</v>
      </c>
      <c r="AU124" s="12" t="s">
        <v>106</v>
      </c>
      <c r="AY124" s="12" t="s">
        <v>107</v>
      </c>
      <c r="BE124" s="147">
        <f t="shared" si="4"/>
        <v>0</v>
      </c>
      <c r="BF124" s="147">
        <f t="shared" si="5"/>
        <v>0</v>
      </c>
      <c r="BG124" s="147">
        <f t="shared" si="6"/>
        <v>0</v>
      </c>
      <c r="BH124" s="147">
        <f t="shared" si="7"/>
        <v>0</v>
      </c>
      <c r="BI124" s="147">
        <f t="shared" si="8"/>
        <v>0</v>
      </c>
      <c r="BJ124" s="12" t="s">
        <v>106</v>
      </c>
      <c r="BK124" s="147">
        <f t="shared" si="9"/>
        <v>0</v>
      </c>
      <c r="BL124" s="12" t="s">
        <v>156</v>
      </c>
      <c r="BM124" s="12" t="s">
        <v>571</v>
      </c>
    </row>
    <row r="125" spans="2:65" s="1" customFormat="1" ht="16.5" customHeight="1">
      <c r="B125" s="135"/>
      <c r="C125" s="148" t="s">
        <v>250</v>
      </c>
      <c r="D125" s="148" t="s">
        <v>148</v>
      </c>
      <c r="E125" s="149" t="s">
        <v>406</v>
      </c>
      <c r="F125" s="150" t="s">
        <v>403</v>
      </c>
      <c r="G125" s="151" t="s">
        <v>126</v>
      </c>
      <c r="H125" s="152">
        <v>30</v>
      </c>
      <c r="I125" s="153"/>
      <c r="J125" s="154">
        <f t="shared" si="0"/>
        <v>0</v>
      </c>
      <c r="K125" s="150" t="s">
        <v>1</v>
      </c>
      <c r="L125" s="155"/>
      <c r="M125" s="156" t="s">
        <v>1</v>
      </c>
      <c r="N125" s="157" t="s">
        <v>37</v>
      </c>
      <c r="O125" s="45"/>
      <c r="P125" s="145">
        <f t="shared" si="1"/>
        <v>0</v>
      </c>
      <c r="Q125" s="145">
        <v>1.0000000000000001E-5</v>
      </c>
      <c r="R125" s="145">
        <f t="shared" si="2"/>
        <v>3.0000000000000003E-4</v>
      </c>
      <c r="S125" s="145">
        <v>0</v>
      </c>
      <c r="T125" s="146">
        <f t="shared" si="3"/>
        <v>0</v>
      </c>
      <c r="AR125" s="12" t="s">
        <v>161</v>
      </c>
      <c r="AT125" s="12" t="s">
        <v>148</v>
      </c>
      <c r="AU125" s="12" t="s">
        <v>106</v>
      </c>
      <c r="AY125" s="12" t="s">
        <v>107</v>
      </c>
      <c r="BE125" s="147">
        <f t="shared" si="4"/>
        <v>0</v>
      </c>
      <c r="BF125" s="147">
        <f t="shared" si="5"/>
        <v>0</v>
      </c>
      <c r="BG125" s="147">
        <f t="shared" si="6"/>
        <v>0</v>
      </c>
      <c r="BH125" s="147">
        <f t="shared" si="7"/>
        <v>0</v>
      </c>
      <c r="BI125" s="147">
        <f t="shared" si="8"/>
        <v>0</v>
      </c>
      <c r="BJ125" s="12" t="s">
        <v>106</v>
      </c>
      <c r="BK125" s="147">
        <f t="shared" si="9"/>
        <v>0</v>
      </c>
      <c r="BL125" s="12" t="s">
        <v>161</v>
      </c>
      <c r="BM125" s="12" t="s">
        <v>572</v>
      </c>
    </row>
    <row r="126" spans="2:65" s="1" customFormat="1" ht="16.5" customHeight="1">
      <c r="B126" s="135"/>
      <c r="C126" s="136" t="s">
        <v>254</v>
      </c>
      <c r="D126" s="136" t="s">
        <v>110</v>
      </c>
      <c r="E126" s="137" t="s">
        <v>409</v>
      </c>
      <c r="F126" s="138" t="s">
        <v>410</v>
      </c>
      <c r="G126" s="139" t="s">
        <v>126</v>
      </c>
      <c r="H126" s="140">
        <v>200</v>
      </c>
      <c r="I126" s="141"/>
      <c r="J126" s="142">
        <f t="shared" si="0"/>
        <v>0</v>
      </c>
      <c r="K126" s="138" t="s">
        <v>134</v>
      </c>
      <c r="L126" s="26"/>
      <c r="M126" s="143" t="s">
        <v>1</v>
      </c>
      <c r="N126" s="144" t="s">
        <v>37</v>
      </c>
      <c r="O126" s="45"/>
      <c r="P126" s="145">
        <f t="shared" si="1"/>
        <v>0</v>
      </c>
      <c r="Q126" s="145">
        <v>0</v>
      </c>
      <c r="R126" s="145">
        <f t="shared" si="2"/>
        <v>0</v>
      </c>
      <c r="S126" s="145">
        <v>0</v>
      </c>
      <c r="T126" s="146">
        <f t="shared" si="3"/>
        <v>0</v>
      </c>
      <c r="AR126" s="12" t="s">
        <v>156</v>
      </c>
      <c r="AT126" s="12" t="s">
        <v>110</v>
      </c>
      <c r="AU126" s="12" t="s">
        <v>106</v>
      </c>
      <c r="AY126" s="12" t="s">
        <v>107</v>
      </c>
      <c r="BE126" s="147">
        <f t="shared" si="4"/>
        <v>0</v>
      </c>
      <c r="BF126" s="147">
        <f t="shared" si="5"/>
        <v>0</v>
      </c>
      <c r="BG126" s="147">
        <f t="shared" si="6"/>
        <v>0</v>
      </c>
      <c r="BH126" s="147">
        <f t="shared" si="7"/>
        <v>0</v>
      </c>
      <c r="BI126" s="147">
        <f t="shared" si="8"/>
        <v>0</v>
      </c>
      <c r="BJ126" s="12" t="s">
        <v>106</v>
      </c>
      <c r="BK126" s="147">
        <f t="shared" si="9"/>
        <v>0</v>
      </c>
      <c r="BL126" s="12" t="s">
        <v>156</v>
      </c>
      <c r="BM126" s="12" t="s">
        <v>573</v>
      </c>
    </row>
    <row r="127" spans="2:65" s="1" customFormat="1" ht="16.5" customHeight="1">
      <c r="B127" s="135"/>
      <c r="C127" s="148" t="s">
        <v>258</v>
      </c>
      <c r="D127" s="148" t="s">
        <v>148</v>
      </c>
      <c r="E127" s="149" t="s">
        <v>413</v>
      </c>
      <c r="F127" s="150" t="s">
        <v>414</v>
      </c>
      <c r="G127" s="151" t="s">
        <v>126</v>
      </c>
      <c r="H127" s="152">
        <v>200</v>
      </c>
      <c r="I127" s="153"/>
      <c r="J127" s="154">
        <f t="shared" si="0"/>
        <v>0</v>
      </c>
      <c r="K127" s="150" t="s">
        <v>134</v>
      </c>
      <c r="L127" s="155"/>
      <c r="M127" s="156" t="s">
        <v>1</v>
      </c>
      <c r="N127" s="157" t="s">
        <v>37</v>
      </c>
      <c r="O127" s="45"/>
      <c r="P127" s="145">
        <f t="shared" si="1"/>
        <v>0</v>
      </c>
      <c r="Q127" s="145">
        <v>7.2000000000000005E-4</v>
      </c>
      <c r="R127" s="145">
        <f t="shared" si="2"/>
        <v>0.14400000000000002</v>
      </c>
      <c r="S127" s="145">
        <v>0</v>
      </c>
      <c r="T127" s="146">
        <f t="shared" si="3"/>
        <v>0</v>
      </c>
      <c r="AR127" s="12" t="s">
        <v>161</v>
      </c>
      <c r="AT127" s="12" t="s">
        <v>148</v>
      </c>
      <c r="AU127" s="12" t="s">
        <v>106</v>
      </c>
      <c r="AY127" s="12" t="s">
        <v>107</v>
      </c>
      <c r="BE127" s="147">
        <f t="shared" si="4"/>
        <v>0</v>
      </c>
      <c r="BF127" s="147">
        <f t="shared" si="5"/>
        <v>0</v>
      </c>
      <c r="BG127" s="147">
        <f t="shared" si="6"/>
        <v>0</v>
      </c>
      <c r="BH127" s="147">
        <f t="shared" si="7"/>
        <v>0</v>
      </c>
      <c r="BI127" s="147">
        <f t="shared" si="8"/>
        <v>0</v>
      </c>
      <c r="BJ127" s="12" t="s">
        <v>106</v>
      </c>
      <c r="BK127" s="147">
        <f t="shared" si="9"/>
        <v>0</v>
      </c>
      <c r="BL127" s="12" t="s">
        <v>161</v>
      </c>
      <c r="BM127" s="12" t="s">
        <v>574</v>
      </c>
    </row>
    <row r="128" spans="2:65" s="1" customFormat="1" ht="16.5" customHeight="1">
      <c r="B128" s="135"/>
      <c r="C128" s="136" t="s">
        <v>262</v>
      </c>
      <c r="D128" s="136" t="s">
        <v>110</v>
      </c>
      <c r="E128" s="137" t="s">
        <v>425</v>
      </c>
      <c r="F128" s="138" t="s">
        <v>426</v>
      </c>
      <c r="G128" s="139" t="s">
        <v>155</v>
      </c>
      <c r="H128" s="140">
        <v>840</v>
      </c>
      <c r="I128" s="141"/>
      <c r="J128" s="142">
        <f t="shared" si="0"/>
        <v>0</v>
      </c>
      <c r="K128" s="138" t="s">
        <v>134</v>
      </c>
      <c r="L128" s="26"/>
      <c r="M128" s="143" t="s">
        <v>1</v>
      </c>
      <c r="N128" s="144" t="s">
        <v>37</v>
      </c>
      <c r="O128" s="45"/>
      <c r="P128" s="145">
        <f t="shared" si="1"/>
        <v>0</v>
      </c>
      <c r="Q128" s="145">
        <v>0</v>
      </c>
      <c r="R128" s="145">
        <f t="shared" si="2"/>
        <v>0</v>
      </c>
      <c r="S128" s="145">
        <v>0</v>
      </c>
      <c r="T128" s="146">
        <f t="shared" si="3"/>
        <v>0</v>
      </c>
      <c r="AR128" s="12" t="s">
        <v>156</v>
      </c>
      <c r="AT128" s="12" t="s">
        <v>110</v>
      </c>
      <c r="AU128" s="12" t="s">
        <v>106</v>
      </c>
      <c r="AY128" s="12" t="s">
        <v>107</v>
      </c>
      <c r="BE128" s="147">
        <f t="shared" si="4"/>
        <v>0</v>
      </c>
      <c r="BF128" s="147">
        <f t="shared" si="5"/>
        <v>0</v>
      </c>
      <c r="BG128" s="147">
        <f t="shared" si="6"/>
        <v>0</v>
      </c>
      <c r="BH128" s="147">
        <f t="shared" si="7"/>
        <v>0</v>
      </c>
      <c r="BI128" s="147">
        <f t="shared" si="8"/>
        <v>0</v>
      </c>
      <c r="BJ128" s="12" t="s">
        <v>106</v>
      </c>
      <c r="BK128" s="147">
        <f t="shared" si="9"/>
        <v>0</v>
      </c>
      <c r="BL128" s="12" t="s">
        <v>156</v>
      </c>
      <c r="BM128" s="12" t="s">
        <v>575</v>
      </c>
    </row>
    <row r="129" spans="2:65" s="1" customFormat="1" ht="16.5" customHeight="1">
      <c r="B129" s="135"/>
      <c r="C129" s="148" t="s">
        <v>266</v>
      </c>
      <c r="D129" s="148" t="s">
        <v>148</v>
      </c>
      <c r="E129" s="149" t="s">
        <v>429</v>
      </c>
      <c r="F129" s="150" t="s">
        <v>430</v>
      </c>
      <c r="G129" s="151" t="s">
        <v>155</v>
      </c>
      <c r="H129" s="152">
        <v>840</v>
      </c>
      <c r="I129" s="153"/>
      <c r="J129" s="154">
        <f t="shared" si="0"/>
        <v>0</v>
      </c>
      <c r="K129" s="150" t="s">
        <v>134</v>
      </c>
      <c r="L129" s="155"/>
      <c r="M129" s="156" t="s">
        <v>1</v>
      </c>
      <c r="N129" s="157" t="s">
        <v>37</v>
      </c>
      <c r="O129" s="45"/>
      <c r="P129" s="145">
        <f t="shared" si="1"/>
        <v>0</v>
      </c>
      <c r="Q129" s="145">
        <v>1.3999999999999999E-4</v>
      </c>
      <c r="R129" s="145">
        <f t="shared" si="2"/>
        <v>0.1176</v>
      </c>
      <c r="S129" s="145">
        <v>0</v>
      </c>
      <c r="T129" s="146">
        <f t="shared" si="3"/>
        <v>0</v>
      </c>
      <c r="AR129" s="12" t="s">
        <v>161</v>
      </c>
      <c r="AT129" s="12" t="s">
        <v>148</v>
      </c>
      <c r="AU129" s="12" t="s">
        <v>106</v>
      </c>
      <c r="AY129" s="12" t="s">
        <v>107</v>
      </c>
      <c r="BE129" s="147">
        <f t="shared" si="4"/>
        <v>0</v>
      </c>
      <c r="BF129" s="147">
        <f t="shared" si="5"/>
        <v>0</v>
      </c>
      <c r="BG129" s="147">
        <f t="shared" si="6"/>
        <v>0</v>
      </c>
      <c r="BH129" s="147">
        <f t="shared" si="7"/>
        <v>0</v>
      </c>
      <c r="BI129" s="147">
        <f t="shared" si="8"/>
        <v>0</v>
      </c>
      <c r="BJ129" s="12" t="s">
        <v>106</v>
      </c>
      <c r="BK129" s="147">
        <f t="shared" si="9"/>
        <v>0</v>
      </c>
      <c r="BL129" s="12" t="s">
        <v>161</v>
      </c>
      <c r="BM129" s="12" t="s">
        <v>576</v>
      </c>
    </row>
    <row r="130" spans="2:65" s="1" customFormat="1" ht="16.5" customHeight="1">
      <c r="B130" s="135"/>
      <c r="C130" s="136" t="s">
        <v>270</v>
      </c>
      <c r="D130" s="136" t="s">
        <v>110</v>
      </c>
      <c r="E130" s="137" t="s">
        <v>577</v>
      </c>
      <c r="F130" s="138" t="s">
        <v>578</v>
      </c>
      <c r="G130" s="139" t="s">
        <v>155</v>
      </c>
      <c r="H130" s="140">
        <v>120</v>
      </c>
      <c r="I130" s="141"/>
      <c r="J130" s="142">
        <f t="shared" si="0"/>
        <v>0</v>
      </c>
      <c r="K130" s="138" t="s">
        <v>134</v>
      </c>
      <c r="L130" s="26"/>
      <c r="M130" s="143" t="s">
        <v>1</v>
      </c>
      <c r="N130" s="144" t="s">
        <v>37</v>
      </c>
      <c r="O130" s="45"/>
      <c r="P130" s="145">
        <f t="shared" si="1"/>
        <v>0</v>
      </c>
      <c r="Q130" s="145">
        <v>0</v>
      </c>
      <c r="R130" s="145">
        <f t="shared" si="2"/>
        <v>0</v>
      </c>
      <c r="S130" s="145">
        <v>0</v>
      </c>
      <c r="T130" s="146">
        <f t="shared" si="3"/>
        <v>0</v>
      </c>
      <c r="AR130" s="12" t="s">
        <v>156</v>
      </c>
      <c r="AT130" s="12" t="s">
        <v>110</v>
      </c>
      <c r="AU130" s="12" t="s">
        <v>106</v>
      </c>
      <c r="AY130" s="12" t="s">
        <v>107</v>
      </c>
      <c r="BE130" s="147">
        <f t="shared" si="4"/>
        <v>0</v>
      </c>
      <c r="BF130" s="147">
        <f t="shared" si="5"/>
        <v>0</v>
      </c>
      <c r="BG130" s="147">
        <f t="shared" si="6"/>
        <v>0</v>
      </c>
      <c r="BH130" s="147">
        <f t="shared" si="7"/>
        <v>0</v>
      </c>
      <c r="BI130" s="147">
        <f t="shared" si="8"/>
        <v>0</v>
      </c>
      <c r="BJ130" s="12" t="s">
        <v>106</v>
      </c>
      <c r="BK130" s="147">
        <f t="shared" si="9"/>
        <v>0</v>
      </c>
      <c r="BL130" s="12" t="s">
        <v>156</v>
      </c>
      <c r="BM130" s="12" t="s">
        <v>579</v>
      </c>
    </row>
    <row r="131" spans="2:65" s="1" customFormat="1" ht="16.5" customHeight="1">
      <c r="B131" s="135"/>
      <c r="C131" s="148" t="s">
        <v>274</v>
      </c>
      <c r="D131" s="148" t="s">
        <v>148</v>
      </c>
      <c r="E131" s="149" t="s">
        <v>580</v>
      </c>
      <c r="F131" s="150" t="s">
        <v>581</v>
      </c>
      <c r="G131" s="151" t="s">
        <v>155</v>
      </c>
      <c r="H131" s="152">
        <v>120</v>
      </c>
      <c r="I131" s="153"/>
      <c r="J131" s="154">
        <f t="shared" si="0"/>
        <v>0</v>
      </c>
      <c r="K131" s="150" t="s">
        <v>134</v>
      </c>
      <c r="L131" s="155"/>
      <c r="M131" s="156" t="s">
        <v>1</v>
      </c>
      <c r="N131" s="157" t="s">
        <v>37</v>
      </c>
      <c r="O131" s="45"/>
      <c r="P131" s="145">
        <f t="shared" si="1"/>
        <v>0</v>
      </c>
      <c r="Q131" s="145">
        <v>1.9000000000000001E-4</v>
      </c>
      <c r="R131" s="145">
        <f t="shared" si="2"/>
        <v>2.2800000000000001E-2</v>
      </c>
      <c r="S131" s="145">
        <v>0</v>
      </c>
      <c r="T131" s="146">
        <f t="shared" si="3"/>
        <v>0</v>
      </c>
      <c r="AR131" s="12" t="s">
        <v>161</v>
      </c>
      <c r="AT131" s="12" t="s">
        <v>148</v>
      </c>
      <c r="AU131" s="12" t="s">
        <v>106</v>
      </c>
      <c r="AY131" s="12" t="s">
        <v>107</v>
      </c>
      <c r="BE131" s="147">
        <f t="shared" si="4"/>
        <v>0</v>
      </c>
      <c r="BF131" s="147">
        <f t="shared" si="5"/>
        <v>0</v>
      </c>
      <c r="BG131" s="147">
        <f t="shared" si="6"/>
        <v>0</v>
      </c>
      <c r="BH131" s="147">
        <f t="shared" si="7"/>
        <v>0</v>
      </c>
      <c r="BI131" s="147">
        <f t="shared" si="8"/>
        <v>0</v>
      </c>
      <c r="BJ131" s="12" t="s">
        <v>106</v>
      </c>
      <c r="BK131" s="147">
        <f t="shared" si="9"/>
        <v>0</v>
      </c>
      <c r="BL131" s="12" t="s">
        <v>161</v>
      </c>
      <c r="BM131" s="12" t="s">
        <v>582</v>
      </c>
    </row>
    <row r="132" spans="2:65" s="1" customFormat="1" ht="16.5" customHeight="1">
      <c r="B132" s="135"/>
      <c r="C132" s="136" t="s">
        <v>278</v>
      </c>
      <c r="D132" s="136" t="s">
        <v>110</v>
      </c>
      <c r="E132" s="137" t="s">
        <v>583</v>
      </c>
      <c r="F132" s="138" t="s">
        <v>584</v>
      </c>
      <c r="G132" s="139" t="s">
        <v>155</v>
      </c>
      <c r="H132" s="140">
        <v>95</v>
      </c>
      <c r="I132" s="141"/>
      <c r="J132" s="142">
        <f t="shared" si="0"/>
        <v>0</v>
      </c>
      <c r="K132" s="138" t="s">
        <v>134</v>
      </c>
      <c r="L132" s="26"/>
      <c r="M132" s="143" t="s">
        <v>1</v>
      </c>
      <c r="N132" s="144" t="s">
        <v>37</v>
      </c>
      <c r="O132" s="45"/>
      <c r="P132" s="145">
        <f t="shared" si="1"/>
        <v>0</v>
      </c>
      <c r="Q132" s="145">
        <v>0</v>
      </c>
      <c r="R132" s="145">
        <f t="shared" si="2"/>
        <v>0</v>
      </c>
      <c r="S132" s="145">
        <v>0</v>
      </c>
      <c r="T132" s="146">
        <f t="shared" si="3"/>
        <v>0</v>
      </c>
      <c r="AR132" s="12" t="s">
        <v>156</v>
      </c>
      <c r="AT132" s="12" t="s">
        <v>110</v>
      </c>
      <c r="AU132" s="12" t="s">
        <v>106</v>
      </c>
      <c r="AY132" s="12" t="s">
        <v>107</v>
      </c>
      <c r="BE132" s="147">
        <f t="shared" si="4"/>
        <v>0</v>
      </c>
      <c r="BF132" s="147">
        <f t="shared" si="5"/>
        <v>0</v>
      </c>
      <c r="BG132" s="147">
        <f t="shared" si="6"/>
        <v>0</v>
      </c>
      <c r="BH132" s="147">
        <f t="shared" si="7"/>
        <v>0</v>
      </c>
      <c r="BI132" s="147">
        <f t="shared" si="8"/>
        <v>0</v>
      </c>
      <c r="BJ132" s="12" t="s">
        <v>106</v>
      </c>
      <c r="BK132" s="147">
        <f t="shared" si="9"/>
        <v>0</v>
      </c>
      <c r="BL132" s="12" t="s">
        <v>156</v>
      </c>
      <c r="BM132" s="12" t="s">
        <v>585</v>
      </c>
    </row>
    <row r="133" spans="2:65" s="1" customFormat="1" ht="16.5" customHeight="1">
      <c r="B133" s="135"/>
      <c r="C133" s="148" t="s">
        <v>282</v>
      </c>
      <c r="D133" s="148" t="s">
        <v>148</v>
      </c>
      <c r="E133" s="149" t="s">
        <v>586</v>
      </c>
      <c r="F133" s="150" t="s">
        <v>587</v>
      </c>
      <c r="G133" s="151" t="s">
        <v>155</v>
      </c>
      <c r="H133" s="152">
        <v>95</v>
      </c>
      <c r="I133" s="153"/>
      <c r="J133" s="154">
        <f t="shared" si="0"/>
        <v>0</v>
      </c>
      <c r="K133" s="150" t="s">
        <v>134</v>
      </c>
      <c r="L133" s="155"/>
      <c r="M133" s="156" t="s">
        <v>1</v>
      </c>
      <c r="N133" s="157" t="s">
        <v>37</v>
      </c>
      <c r="O133" s="45"/>
      <c r="P133" s="145">
        <f t="shared" si="1"/>
        <v>0</v>
      </c>
      <c r="Q133" s="145">
        <v>7.3999999999999999E-4</v>
      </c>
      <c r="R133" s="145">
        <f t="shared" si="2"/>
        <v>7.0300000000000001E-2</v>
      </c>
      <c r="S133" s="145">
        <v>0</v>
      </c>
      <c r="T133" s="146">
        <f t="shared" si="3"/>
        <v>0</v>
      </c>
      <c r="AR133" s="12" t="s">
        <v>161</v>
      </c>
      <c r="AT133" s="12" t="s">
        <v>148</v>
      </c>
      <c r="AU133" s="12" t="s">
        <v>106</v>
      </c>
      <c r="AY133" s="12" t="s">
        <v>107</v>
      </c>
      <c r="BE133" s="147">
        <f t="shared" si="4"/>
        <v>0</v>
      </c>
      <c r="BF133" s="147">
        <f t="shared" si="5"/>
        <v>0</v>
      </c>
      <c r="BG133" s="147">
        <f t="shared" si="6"/>
        <v>0</v>
      </c>
      <c r="BH133" s="147">
        <f t="shared" si="7"/>
        <v>0</v>
      </c>
      <c r="BI133" s="147">
        <f t="shared" si="8"/>
        <v>0</v>
      </c>
      <c r="BJ133" s="12" t="s">
        <v>106</v>
      </c>
      <c r="BK133" s="147">
        <f t="shared" si="9"/>
        <v>0</v>
      </c>
      <c r="BL133" s="12" t="s">
        <v>161</v>
      </c>
      <c r="BM133" s="12" t="s">
        <v>588</v>
      </c>
    </row>
    <row r="134" spans="2:65" s="1" customFormat="1" ht="16.5" customHeight="1">
      <c r="B134" s="135"/>
      <c r="C134" s="136" t="s">
        <v>286</v>
      </c>
      <c r="D134" s="136" t="s">
        <v>110</v>
      </c>
      <c r="E134" s="137" t="s">
        <v>589</v>
      </c>
      <c r="F134" s="138" t="s">
        <v>590</v>
      </c>
      <c r="G134" s="139" t="s">
        <v>155</v>
      </c>
      <c r="H134" s="140">
        <v>990</v>
      </c>
      <c r="I134" s="141"/>
      <c r="J134" s="142">
        <f t="shared" si="0"/>
        <v>0</v>
      </c>
      <c r="K134" s="138" t="s">
        <v>134</v>
      </c>
      <c r="L134" s="26"/>
      <c r="M134" s="143" t="s">
        <v>1</v>
      </c>
      <c r="N134" s="144" t="s">
        <v>37</v>
      </c>
      <c r="O134" s="45"/>
      <c r="P134" s="145">
        <f t="shared" si="1"/>
        <v>0</v>
      </c>
      <c r="Q134" s="145">
        <v>0</v>
      </c>
      <c r="R134" s="145">
        <f t="shared" si="2"/>
        <v>0</v>
      </c>
      <c r="S134" s="145">
        <v>0</v>
      </c>
      <c r="T134" s="146">
        <f t="shared" si="3"/>
        <v>0</v>
      </c>
      <c r="AR134" s="12" t="s">
        <v>156</v>
      </c>
      <c r="AT134" s="12" t="s">
        <v>110</v>
      </c>
      <c r="AU134" s="12" t="s">
        <v>106</v>
      </c>
      <c r="AY134" s="12" t="s">
        <v>107</v>
      </c>
      <c r="BE134" s="147">
        <f t="shared" si="4"/>
        <v>0</v>
      </c>
      <c r="BF134" s="147">
        <f t="shared" si="5"/>
        <v>0</v>
      </c>
      <c r="BG134" s="147">
        <f t="shared" si="6"/>
        <v>0</v>
      </c>
      <c r="BH134" s="147">
        <f t="shared" si="7"/>
        <v>0</v>
      </c>
      <c r="BI134" s="147">
        <f t="shared" si="8"/>
        <v>0</v>
      </c>
      <c r="BJ134" s="12" t="s">
        <v>106</v>
      </c>
      <c r="BK134" s="147">
        <f t="shared" si="9"/>
        <v>0</v>
      </c>
      <c r="BL134" s="12" t="s">
        <v>156</v>
      </c>
      <c r="BM134" s="12" t="s">
        <v>591</v>
      </c>
    </row>
    <row r="135" spans="2:65" s="1" customFormat="1" ht="16.5" customHeight="1">
      <c r="B135" s="135"/>
      <c r="C135" s="148" t="s">
        <v>290</v>
      </c>
      <c r="D135" s="148" t="s">
        <v>148</v>
      </c>
      <c r="E135" s="149" t="s">
        <v>592</v>
      </c>
      <c r="F135" s="150" t="s">
        <v>593</v>
      </c>
      <c r="G135" s="151" t="s">
        <v>155</v>
      </c>
      <c r="H135" s="152">
        <v>990</v>
      </c>
      <c r="I135" s="153"/>
      <c r="J135" s="154">
        <f t="shared" si="0"/>
        <v>0</v>
      </c>
      <c r="K135" s="150" t="s">
        <v>134</v>
      </c>
      <c r="L135" s="155"/>
      <c r="M135" s="156" t="s">
        <v>1</v>
      </c>
      <c r="N135" s="157" t="s">
        <v>37</v>
      </c>
      <c r="O135" s="45"/>
      <c r="P135" s="145">
        <f t="shared" si="1"/>
        <v>0</v>
      </c>
      <c r="Q135" s="145">
        <v>6.0000000000000002E-5</v>
      </c>
      <c r="R135" s="145">
        <f t="shared" si="2"/>
        <v>5.9400000000000001E-2</v>
      </c>
      <c r="S135" s="145">
        <v>0</v>
      </c>
      <c r="T135" s="146">
        <f t="shared" si="3"/>
        <v>0</v>
      </c>
      <c r="AR135" s="12" t="s">
        <v>161</v>
      </c>
      <c r="AT135" s="12" t="s">
        <v>148</v>
      </c>
      <c r="AU135" s="12" t="s">
        <v>106</v>
      </c>
      <c r="AY135" s="12" t="s">
        <v>107</v>
      </c>
      <c r="BE135" s="147">
        <f t="shared" si="4"/>
        <v>0</v>
      </c>
      <c r="BF135" s="147">
        <f t="shared" si="5"/>
        <v>0</v>
      </c>
      <c r="BG135" s="147">
        <f t="shared" si="6"/>
        <v>0</v>
      </c>
      <c r="BH135" s="147">
        <f t="shared" si="7"/>
        <v>0</v>
      </c>
      <c r="BI135" s="147">
        <f t="shared" si="8"/>
        <v>0</v>
      </c>
      <c r="BJ135" s="12" t="s">
        <v>106</v>
      </c>
      <c r="BK135" s="147">
        <f t="shared" si="9"/>
        <v>0</v>
      </c>
      <c r="BL135" s="12" t="s">
        <v>161</v>
      </c>
      <c r="BM135" s="12" t="s">
        <v>594</v>
      </c>
    </row>
    <row r="136" spans="2:65" s="1" customFormat="1" ht="16.5" customHeight="1">
      <c r="B136" s="135"/>
      <c r="C136" s="136" t="s">
        <v>294</v>
      </c>
      <c r="D136" s="136" t="s">
        <v>110</v>
      </c>
      <c r="E136" s="137" t="s">
        <v>595</v>
      </c>
      <c r="F136" s="138" t="s">
        <v>596</v>
      </c>
      <c r="G136" s="139" t="s">
        <v>155</v>
      </c>
      <c r="H136" s="140">
        <v>155</v>
      </c>
      <c r="I136" s="141"/>
      <c r="J136" s="142">
        <f t="shared" si="0"/>
        <v>0</v>
      </c>
      <c r="K136" s="138" t="s">
        <v>134</v>
      </c>
      <c r="L136" s="26"/>
      <c r="M136" s="143" t="s">
        <v>1</v>
      </c>
      <c r="N136" s="144" t="s">
        <v>37</v>
      </c>
      <c r="O136" s="45"/>
      <c r="P136" s="145">
        <f t="shared" si="1"/>
        <v>0</v>
      </c>
      <c r="Q136" s="145">
        <v>0</v>
      </c>
      <c r="R136" s="145">
        <f t="shared" si="2"/>
        <v>0</v>
      </c>
      <c r="S136" s="145">
        <v>0</v>
      </c>
      <c r="T136" s="146">
        <f t="shared" si="3"/>
        <v>0</v>
      </c>
      <c r="AR136" s="12" t="s">
        <v>156</v>
      </c>
      <c r="AT136" s="12" t="s">
        <v>110</v>
      </c>
      <c r="AU136" s="12" t="s">
        <v>106</v>
      </c>
      <c r="AY136" s="12" t="s">
        <v>107</v>
      </c>
      <c r="BE136" s="147">
        <f t="shared" si="4"/>
        <v>0</v>
      </c>
      <c r="BF136" s="147">
        <f t="shared" si="5"/>
        <v>0</v>
      </c>
      <c r="BG136" s="147">
        <f t="shared" si="6"/>
        <v>0</v>
      </c>
      <c r="BH136" s="147">
        <f t="shared" si="7"/>
        <v>0</v>
      </c>
      <c r="BI136" s="147">
        <f t="shared" si="8"/>
        <v>0</v>
      </c>
      <c r="BJ136" s="12" t="s">
        <v>106</v>
      </c>
      <c r="BK136" s="147">
        <f t="shared" si="9"/>
        <v>0</v>
      </c>
      <c r="BL136" s="12" t="s">
        <v>156</v>
      </c>
      <c r="BM136" s="12" t="s">
        <v>597</v>
      </c>
    </row>
    <row r="137" spans="2:65" s="1" customFormat="1" ht="16.5" customHeight="1">
      <c r="B137" s="135"/>
      <c r="C137" s="148" t="s">
        <v>298</v>
      </c>
      <c r="D137" s="148" t="s">
        <v>148</v>
      </c>
      <c r="E137" s="149" t="s">
        <v>598</v>
      </c>
      <c r="F137" s="150" t="s">
        <v>599</v>
      </c>
      <c r="G137" s="151" t="s">
        <v>155</v>
      </c>
      <c r="H137" s="152">
        <v>155</v>
      </c>
      <c r="I137" s="153"/>
      <c r="J137" s="154">
        <f t="shared" si="0"/>
        <v>0</v>
      </c>
      <c r="K137" s="150" t="s">
        <v>134</v>
      </c>
      <c r="L137" s="155"/>
      <c r="M137" s="156" t="s">
        <v>1</v>
      </c>
      <c r="N137" s="157" t="s">
        <v>37</v>
      </c>
      <c r="O137" s="45"/>
      <c r="P137" s="145">
        <f t="shared" si="1"/>
        <v>0</v>
      </c>
      <c r="Q137" s="145">
        <v>8.5000000000000006E-5</v>
      </c>
      <c r="R137" s="145">
        <f t="shared" si="2"/>
        <v>1.3175000000000001E-2</v>
      </c>
      <c r="S137" s="145">
        <v>0</v>
      </c>
      <c r="T137" s="146">
        <f t="shared" si="3"/>
        <v>0</v>
      </c>
      <c r="AR137" s="12" t="s">
        <v>161</v>
      </c>
      <c r="AT137" s="12" t="s">
        <v>148</v>
      </c>
      <c r="AU137" s="12" t="s">
        <v>106</v>
      </c>
      <c r="AY137" s="12" t="s">
        <v>107</v>
      </c>
      <c r="BE137" s="147">
        <f t="shared" si="4"/>
        <v>0</v>
      </c>
      <c r="BF137" s="147">
        <f t="shared" si="5"/>
        <v>0</v>
      </c>
      <c r="BG137" s="147">
        <f t="shared" si="6"/>
        <v>0</v>
      </c>
      <c r="BH137" s="147">
        <f t="shared" si="7"/>
        <v>0</v>
      </c>
      <c r="BI137" s="147">
        <f t="shared" si="8"/>
        <v>0</v>
      </c>
      <c r="BJ137" s="12" t="s">
        <v>106</v>
      </c>
      <c r="BK137" s="147">
        <f t="shared" si="9"/>
        <v>0</v>
      </c>
      <c r="BL137" s="12" t="s">
        <v>161</v>
      </c>
      <c r="BM137" s="12" t="s">
        <v>600</v>
      </c>
    </row>
    <row r="138" spans="2:65" s="1" customFormat="1" ht="16.5" customHeight="1">
      <c r="B138" s="135"/>
      <c r="C138" s="136" t="s">
        <v>302</v>
      </c>
      <c r="D138" s="136" t="s">
        <v>110</v>
      </c>
      <c r="E138" s="137" t="s">
        <v>601</v>
      </c>
      <c r="F138" s="138" t="s">
        <v>602</v>
      </c>
      <c r="G138" s="139" t="s">
        <v>155</v>
      </c>
      <c r="H138" s="140">
        <v>75</v>
      </c>
      <c r="I138" s="141"/>
      <c r="J138" s="142">
        <f t="shared" si="0"/>
        <v>0</v>
      </c>
      <c r="K138" s="138" t="s">
        <v>134</v>
      </c>
      <c r="L138" s="26"/>
      <c r="M138" s="143" t="s">
        <v>1</v>
      </c>
      <c r="N138" s="144" t="s">
        <v>37</v>
      </c>
      <c r="O138" s="45"/>
      <c r="P138" s="145">
        <f t="shared" si="1"/>
        <v>0</v>
      </c>
      <c r="Q138" s="145">
        <v>0</v>
      </c>
      <c r="R138" s="145">
        <f t="shared" si="2"/>
        <v>0</v>
      </c>
      <c r="S138" s="145">
        <v>0</v>
      </c>
      <c r="T138" s="146">
        <f t="shared" si="3"/>
        <v>0</v>
      </c>
      <c r="AR138" s="12" t="s">
        <v>156</v>
      </c>
      <c r="AT138" s="12" t="s">
        <v>110</v>
      </c>
      <c r="AU138" s="12" t="s">
        <v>106</v>
      </c>
      <c r="AY138" s="12" t="s">
        <v>107</v>
      </c>
      <c r="BE138" s="147">
        <f t="shared" si="4"/>
        <v>0</v>
      </c>
      <c r="BF138" s="147">
        <f t="shared" si="5"/>
        <v>0</v>
      </c>
      <c r="BG138" s="147">
        <f t="shared" si="6"/>
        <v>0</v>
      </c>
      <c r="BH138" s="147">
        <f t="shared" si="7"/>
        <v>0</v>
      </c>
      <c r="BI138" s="147">
        <f t="shared" si="8"/>
        <v>0</v>
      </c>
      <c r="BJ138" s="12" t="s">
        <v>106</v>
      </c>
      <c r="BK138" s="147">
        <f t="shared" si="9"/>
        <v>0</v>
      </c>
      <c r="BL138" s="12" t="s">
        <v>156</v>
      </c>
      <c r="BM138" s="12" t="s">
        <v>603</v>
      </c>
    </row>
    <row r="139" spans="2:65" s="1" customFormat="1" ht="16.5" customHeight="1">
      <c r="B139" s="135"/>
      <c r="C139" s="148" t="s">
        <v>306</v>
      </c>
      <c r="D139" s="148" t="s">
        <v>148</v>
      </c>
      <c r="E139" s="149" t="s">
        <v>604</v>
      </c>
      <c r="F139" s="150" t="s">
        <v>605</v>
      </c>
      <c r="G139" s="151" t="s">
        <v>155</v>
      </c>
      <c r="H139" s="152">
        <v>75</v>
      </c>
      <c r="I139" s="153"/>
      <c r="J139" s="154">
        <f t="shared" si="0"/>
        <v>0</v>
      </c>
      <c r="K139" s="150" t="s">
        <v>134</v>
      </c>
      <c r="L139" s="155"/>
      <c r="M139" s="156" t="s">
        <v>1</v>
      </c>
      <c r="N139" s="157" t="s">
        <v>37</v>
      </c>
      <c r="O139" s="45"/>
      <c r="P139" s="145">
        <f t="shared" si="1"/>
        <v>0</v>
      </c>
      <c r="Q139" s="145">
        <v>1.26E-4</v>
      </c>
      <c r="R139" s="145">
        <f t="shared" si="2"/>
        <v>9.4500000000000001E-3</v>
      </c>
      <c r="S139" s="145">
        <v>0</v>
      </c>
      <c r="T139" s="146">
        <f t="shared" si="3"/>
        <v>0</v>
      </c>
      <c r="AR139" s="12" t="s">
        <v>161</v>
      </c>
      <c r="AT139" s="12" t="s">
        <v>148</v>
      </c>
      <c r="AU139" s="12" t="s">
        <v>106</v>
      </c>
      <c r="AY139" s="12" t="s">
        <v>107</v>
      </c>
      <c r="BE139" s="147">
        <f t="shared" si="4"/>
        <v>0</v>
      </c>
      <c r="BF139" s="147">
        <f t="shared" si="5"/>
        <v>0</v>
      </c>
      <c r="BG139" s="147">
        <f t="shared" si="6"/>
        <v>0</v>
      </c>
      <c r="BH139" s="147">
        <f t="shared" si="7"/>
        <v>0</v>
      </c>
      <c r="BI139" s="147">
        <f t="shared" si="8"/>
        <v>0</v>
      </c>
      <c r="BJ139" s="12" t="s">
        <v>106</v>
      </c>
      <c r="BK139" s="147">
        <f t="shared" si="9"/>
        <v>0</v>
      </c>
      <c r="BL139" s="12" t="s">
        <v>161</v>
      </c>
      <c r="BM139" s="12" t="s">
        <v>606</v>
      </c>
    </row>
    <row r="140" spans="2:65" s="1" customFormat="1" ht="16.5" customHeight="1">
      <c r="B140" s="135"/>
      <c r="C140" s="136" t="s">
        <v>310</v>
      </c>
      <c r="D140" s="136" t="s">
        <v>110</v>
      </c>
      <c r="E140" s="137" t="s">
        <v>607</v>
      </c>
      <c r="F140" s="138" t="s">
        <v>608</v>
      </c>
      <c r="G140" s="139" t="s">
        <v>155</v>
      </c>
      <c r="H140" s="140">
        <v>150</v>
      </c>
      <c r="I140" s="141"/>
      <c r="J140" s="142">
        <f t="shared" si="0"/>
        <v>0</v>
      </c>
      <c r="K140" s="138" t="s">
        <v>1</v>
      </c>
      <c r="L140" s="26"/>
      <c r="M140" s="143" t="s">
        <v>1</v>
      </c>
      <c r="N140" s="144" t="s">
        <v>37</v>
      </c>
      <c r="O140" s="45"/>
      <c r="P140" s="145">
        <f t="shared" si="1"/>
        <v>0</v>
      </c>
      <c r="Q140" s="145">
        <v>0</v>
      </c>
      <c r="R140" s="145">
        <f t="shared" si="2"/>
        <v>0</v>
      </c>
      <c r="S140" s="145">
        <v>0</v>
      </c>
      <c r="T140" s="146">
        <f t="shared" si="3"/>
        <v>0</v>
      </c>
      <c r="AR140" s="12" t="s">
        <v>156</v>
      </c>
      <c r="AT140" s="12" t="s">
        <v>110</v>
      </c>
      <c r="AU140" s="12" t="s">
        <v>106</v>
      </c>
      <c r="AY140" s="12" t="s">
        <v>107</v>
      </c>
      <c r="BE140" s="147">
        <f t="shared" si="4"/>
        <v>0</v>
      </c>
      <c r="BF140" s="147">
        <f t="shared" si="5"/>
        <v>0</v>
      </c>
      <c r="BG140" s="147">
        <f t="shared" si="6"/>
        <v>0</v>
      </c>
      <c r="BH140" s="147">
        <f t="shared" si="7"/>
        <v>0</v>
      </c>
      <c r="BI140" s="147">
        <f t="shared" si="8"/>
        <v>0</v>
      </c>
      <c r="BJ140" s="12" t="s">
        <v>106</v>
      </c>
      <c r="BK140" s="147">
        <f t="shared" si="9"/>
        <v>0</v>
      </c>
      <c r="BL140" s="12" t="s">
        <v>156</v>
      </c>
      <c r="BM140" s="12" t="s">
        <v>609</v>
      </c>
    </row>
    <row r="141" spans="2:65" s="1" customFormat="1" ht="16.5" customHeight="1">
      <c r="B141" s="135"/>
      <c r="C141" s="148" t="s">
        <v>314</v>
      </c>
      <c r="D141" s="148" t="s">
        <v>148</v>
      </c>
      <c r="E141" s="149" t="s">
        <v>610</v>
      </c>
      <c r="F141" s="150" t="s">
        <v>611</v>
      </c>
      <c r="G141" s="151" t="s">
        <v>155</v>
      </c>
      <c r="H141" s="152">
        <v>150</v>
      </c>
      <c r="I141" s="153"/>
      <c r="J141" s="154">
        <f t="shared" si="0"/>
        <v>0</v>
      </c>
      <c r="K141" s="150" t="s">
        <v>1</v>
      </c>
      <c r="L141" s="155"/>
      <c r="M141" s="156" t="s">
        <v>1</v>
      </c>
      <c r="N141" s="157" t="s">
        <v>37</v>
      </c>
      <c r="O141" s="45"/>
      <c r="P141" s="145">
        <f t="shared" si="1"/>
        <v>0</v>
      </c>
      <c r="Q141" s="145">
        <v>8.8099999999999995E-4</v>
      </c>
      <c r="R141" s="145">
        <f t="shared" si="2"/>
        <v>0.13214999999999999</v>
      </c>
      <c r="S141" s="145">
        <v>0</v>
      </c>
      <c r="T141" s="146">
        <f t="shared" si="3"/>
        <v>0</v>
      </c>
      <c r="AR141" s="12" t="s">
        <v>161</v>
      </c>
      <c r="AT141" s="12" t="s">
        <v>148</v>
      </c>
      <c r="AU141" s="12" t="s">
        <v>106</v>
      </c>
      <c r="AY141" s="12" t="s">
        <v>107</v>
      </c>
      <c r="BE141" s="147">
        <f t="shared" si="4"/>
        <v>0</v>
      </c>
      <c r="BF141" s="147">
        <f t="shared" si="5"/>
        <v>0</v>
      </c>
      <c r="BG141" s="147">
        <f t="shared" si="6"/>
        <v>0</v>
      </c>
      <c r="BH141" s="147">
        <f t="shared" si="7"/>
        <v>0</v>
      </c>
      <c r="BI141" s="147">
        <f t="shared" si="8"/>
        <v>0</v>
      </c>
      <c r="BJ141" s="12" t="s">
        <v>106</v>
      </c>
      <c r="BK141" s="147">
        <f t="shared" si="9"/>
        <v>0</v>
      </c>
      <c r="BL141" s="12" t="s">
        <v>161</v>
      </c>
      <c r="BM141" s="12" t="s">
        <v>612</v>
      </c>
    </row>
    <row r="142" spans="2:65" s="1" customFormat="1" ht="16.5" customHeight="1">
      <c r="B142" s="135"/>
      <c r="C142" s="136" t="s">
        <v>318</v>
      </c>
      <c r="D142" s="136" t="s">
        <v>110</v>
      </c>
      <c r="E142" s="137" t="s">
        <v>481</v>
      </c>
      <c r="F142" s="138" t="s">
        <v>482</v>
      </c>
      <c r="G142" s="139" t="s">
        <v>483</v>
      </c>
      <c r="H142" s="158"/>
      <c r="I142" s="141"/>
      <c r="J142" s="142">
        <f t="shared" si="0"/>
        <v>0</v>
      </c>
      <c r="K142" s="138" t="s">
        <v>1</v>
      </c>
      <c r="L142" s="26"/>
      <c r="M142" s="143" t="s">
        <v>1</v>
      </c>
      <c r="N142" s="144" t="s">
        <v>37</v>
      </c>
      <c r="O142" s="45"/>
      <c r="P142" s="145">
        <f t="shared" si="1"/>
        <v>0</v>
      </c>
      <c r="Q142" s="145">
        <v>0</v>
      </c>
      <c r="R142" s="145">
        <f t="shared" si="2"/>
        <v>0</v>
      </c>
      <c r="S142" s="145">
        <v>0</v>
      </c>
      <c r="T142" s="146">
        <f t="shared" si="3"/>
        <v>0</v>
      </c>
      <c r="AR142" s="12" t="s">
        <v>156</v>
      </c>
      <c r="AT142" s="12" t="s">
        <v>110</v>
      </c>
      <c r="AU142" s="12" t="s">
        <v>106</v>
      </c>
      <c r="AY142" s="12" t="s">
        <v>107</v>
      </c>
      <c r="BE142" s="147">
        <f t="shared" si="4"/>
        <v>0</v>
      </c>
      <c r="BF142" s="147">
        <f t="shared" si="5"/>
        <v>0</v>
      </c>
      <c r="BG142" s="147">
        <f t="shared" si="6"/>
        <v>0</v>
      </c>
      <c r="BH142" s="147">
        <f t="shared" si="7"/>
        <v>0</v>
      </c>
      <c r="BI142" s="147">
        <f t="shared" si="8"/>
        <v>0</v>
      </c>
      <c r="BJ142" s="12" t="s">
        <v>106</v>
      </c>
      <c r="BK142" s="147">
        <f t="shared" si="9"/>
        <v>0</v>
      </c>
      <c r="BL142" s="12" t="s">
        <v>156</v>
      </c>
      <c r="BM142" s="12" t="s">
        <v>613</v>
      </c>
    </row>
    <row r="143" spans="2:65" s="1" customFormat="1" ht="16.5" customHeight="1">
      <c r="B143" s="135"/>
      <c r="C143" s="136" t="s">
        <v>322</v>
      </c>
      <c r="D143" s="136" t="s">
        <v>110</v>
      </c>
      <c r="E143" s="137" t="s">
        <v>486</v>
      </c>
      <c r="F143" s="138" t="s">
        <v>487</v>
      </c>
      <c r="G143" s="139" t="s">
        <v>483</v>
      </c>
      <c r="H143" s="158"/>
      <c r="I143" s="141"/>
      <c r="J143" s="142">
        <f t="shared" si="0"/>
        <v>0</v>
      </c>
      <c r="K143" s="138" t="s">
        <v>1</v>
      </c>
      <c r="L143" s="26"/>
      <c r="M143" s="143" t="s">
        <v>1</v>
      </c>
      <c r="N143" s="144" t="s">
        <v>37</v>
      </c>
      <c r="O143" s="45"/>
      <c r="P143" s="145">
        <f t="shared" si="1"/>
        <v>0</v>
      </c>
      <c r="Q143" s="145">
        <v>0</v>
      </c>
      <c r="R143" s="145">
        <f t="shared" si="2"/>
        <v>0</v>
      </c>
      <c r="S143" s="145">
        <v>0</v>
      </c>
      <c r="T143" s="146">
        <f t="shared" si="3"/>
        <v>0</v>
      </c>
      <c r="AR143" s="12" t="s">
        <v>156</v>
      </c>
      <c r="AT143" s="12" t="s">
        <v>110</v>
      </c>
      <c r="AU143" s="12" t="s">
        <v>106</v>
      </c>
      <c r="AY143" s="12" t="s">
        <v>107</v>
      </c>
      <c r="BE143" s="147">
        <f t="shared" si="4"/>
        <v>0</v>
      </c>
      <c r="BF143" s="147">
        <f t="shared" si="5"/>
        <v>0</v>
      </c>
      <c r="BG143" s="147">
        <f t="shared" si="6"/>
        <v>0</v>
      </c>
      <c r="BH143" s="147">
        <f t="shared" si="7"/>
        <v>0</v>
      </c>
      <c r="BI143" s="147">
        <f t="shared" si="8"/>
        <v>0</v>
      </c>
      <c r="BJ143" s="12" t="s">
        <v>106</v>
      </c>
      <c r="BK143" s="147">
        <f t="shared" si="9"/>
        <v>0</v>
      </c>
      <c r="BL143" s="12" t="s">
        <v>156</v>
      </c>
      <c r="BM143" s="12" t="s">
        <v>614</v>
      </c>
    </row>
    <row r="144" spans="2:65" s="1" customFormat="1" ht="16.5" customHeight="1">
      <c r="B144" s="135"/>
      <c r="C144" s="136" t="s">
        <v>326</v>
      </c>
      <c r="D144" s="136" t="s">
        <v>110</v>
      </c>
      <c r="E144" s="137" t="s">
        <v>490</v>
      </c>
      <c r="F144" s="138" t="s">
        <v>491</v>
      </c>
      <c r="G144" s="139" t="s">
        <v>483</v>
      </c>
      <c r="H144" s="158"/>
      <c r="I144" s="141"/>
      <c r="J144" s="142">
        <f t="shared" si="0"/>
        <v>0</v>
      </c>
      <c r="K144" s="138" t="s">
        <v>1</v>
      </c>
      <c r="L144" s="26"/>
      <c r="M144" s="143" t="s">
        <v>1</v>
      </c>
      <c r="N144" s="144" t="s">
        <v>37</v>
      </c>
      <c r="O144" s="45"/>
      <c r="P144" s="145">
        <f t="shared" si="1"/>
        <v>0</v>
      </c>
      <c r="Q144" s="145">
        <v>0</v>
      </c>
      <c r="R144" s="145">
        <f t="shared" si="2"/>
        <v>0</v>
      </c>
      <c r="S144" s="145">
        <v>0</v>
      </c>
      <c r="T144" s="146">
        <f t="shared" si="3"/>
        <v>0</v>
      </c>
      <c r="AR144" s="12" t="s">
        <v>156</v>
      </c>
      <c r="AT144" s="12" t="s">
        <v>110</v>
      </c>
      <c r="AU144" s="12" t="s">
        <v>106</v>
      </c>
      <c r="AY144" s="12" t="s">
        <v>107</v>
      </c>
      <c r="BE144" s="147">
        <f t="shared" si="4"/>
        <v>0</v>
      </c>
      <c r="BF144" s="147">
        <f t="shared" si="5"/>
        <v>0</v>
      </c>
      <c r="BG144" s="147">
        <f t="shared" si="6"/>
        <v>0</v>
      </c>
      <c r="BH144" s="147">
        <f t="shared" si="7"/>
        <v>0</v>
      </c>
      <c r="BI144" s="147">
        <f t="shared" si="8"/>
        <v>0</v>
      </c>
      <c r="BJ144" s="12" t="s">
        <v>106</v>
      </c>
      <c r="BK144" s="147">
        <f t="shared" si="9"/>
        <v>0</v>
      </c>
      <c r="BL144" s="12" t="s">
        <v>156</v>
      </c>
      <c r="BM144" s="12" t="s">
        <v>615</v>
      </c>
    </row>
    <row r="145" spans="2:65" s="1" customFormat="1" ht="16.5" customHeight="1">
      <c r="B145" s="135"/>
      <c r="C145" s="136" t="s">
        <v>330</v>
      </c>
      <c r="D145" s="136" t="s">
        <v>110</v>
      </c>
      <c r="E145" s="137" t="s">
        <v>494</v>
      </c>
      <c r="F145" s="138" t="s">
        <v>495</v>
      </c>
      <c r="G145" s="139" t="s">
        <v>483</v>
      </c>
      <c r="H145" s="158"/>
      <c r="I145" s="141"/>
      <c r="J145" s="142">
        <f t="shared" si="0"/>
        <v>0</v>
      </c>
      <c r="K145" s="138" t="s">
        <v>1</v>
      </c>
      <c r="L145" s="26"/>
      <c r="M145" s="143" t="s">
        <v>1</v>
      </c>
      <c r="N145" s="144" t="s">
        <v>37</v>
      </c>
      <c r="O145" s="45"/>
      <c r="P145" s="145">
        <f t="shared" si="1"/>
        <v>0</v>
      </c>
      <c r="Q145" s="145">
        <v>0</v>
      </c>
      <c r="R145" s="145">
        <f t="shared" si="2"/>
        <v>0</v>
      </c>
      <c r="S145" s="145">
        <v>0</v>
      </c>
      <c r="T145" s="146">
        <f t="shared" si="3"/>
        <v>0</v>
      </c>
      <c r="AR145" s="12" t="s">
        <v>161</v>
      </c>
      <c r="AT145" s="12" t="s">
        <v>110</v>
      </c>
      <c r="AU145" s="12" t="s">
        <v>106</v>
      </c>
      <c r="AY145" s="12" t="s">
        <v>107</v>
      </c>
      <c r="BE145" s="147">
        <f t="shared" si="4"/>
        <v>0</v>
      </c>
      <c r="BF145" s="147">
        <f t="shared" si="5"/>
        <v>0</v>
      </c>
      <c r="BG145" s="147">
        <f t="shared" si="6"/>
        <v>0</v>
      </c>
      <c r="BH145" s="147">
        <f t="shared" si="7"/>
        <v>0</v>
      </c>
      <c r="BI145" s="147">
        <f t="shared" si="8"/>
        <v>0</v>
      </c>
      <c r="BJ145" s="12" t="s">
        <v>106</v>
      </c>
      <c r="BK145" s="147">
        <f t="shared" si="9"/>
        <v>0</v>
      </c>
      <c r="BL145" s="12" t="s">
        <v>161</v>
      </c>
      <c r="BM145" s="12" t="s">
        <v>616</v>
      </c>
    </row>
    <row r="146" spans="2:65" s="1" customFormat="1" ht="16.5" customHeight="1">
      <c r="B146" s="135"/>
      <c r="C146" s="136" t="s">
        <v>334</v>
      </c>
      <c r="D146" s="136" t="s">
        <v>110</v>
      </c>
      <c r="E146" s="137" t="s">
        <v>498</v>
      </c>
      <c r="F146" s="138" t="s">
        <v>499</v>
      </c>
      <c r="G146" s="139" t="s">
        <v>483</v>
      </c>
      <c r="H146" s="158"/>
      <c r="I146" s="141"/>
      <c r="J146" s="142">
        <f t="shared" si="0"/>
        <v>0</v>
      </c>
      <c r="K146" s="138" t="s">
        <v>1</v>
      </c>
      <c r="L146" s="26"/>
      <c r="M146" s="143" t="s">
        <v>1</v>
      </c>
      <c r="N146" s="144" t="s">
        <v>37</v>
      </c>
      <c r="O146" s="45"/>
      <c r="P146" s="145">
        <f t="shared" si="1"/>
        <v>0</v>
      </c>
      <c r="Q146" s="145">
        <v>0</v>
      </c>
      <c r="R146" s="145">
        <f t="shared" si="2"/>
        <v>0</v>
      </c>
      <c r="S146" s="145">
        <v>0</v>
      </c>
      <c r="T146" s="146">
        <f t="shared" si="3"/>
        <v>0</v>
      </c>
      <c r="AR146" s="12" t="s">
        <v>156</v>
      </c>
      <c r="AT146" s="12" t="s">
        <v>110</v>
      </c>
      <c r="AU146" s="12" t="s">
        <v>106</v>
      </c>
      <c r="AY146" s="12" t="s">
        <v>107</v>
      </c>
      <c r="BE146" s="147">
        <f t="shared" si="4"/>
        <v>0</v>
      </c>
      <c r="BF146" s="147">
        <f t="shared" si="5"/>
        <v>0</v>
      </c>
      <c r="BG146" s="147">
        <f t="shared" si="6"/>
        <v>0</v>
      </c>
      <c r="BH146" s="147">
        <f t="shared" si="7"/>
        <v>0</v>
      </c>
      <c r="BI146" s="147">
        <f t="shared" si="8"/>
        <v>0</v>
      </c>
      <c r="BJ146" s="12" t="s">
        <v>106</v>
      </c>
      <c r="BK146" s="147">
        <f t="shared" si="9"/>
        <v>0</v>
      </c>
      <c r="BL146" s="12" t="s">
        <v>156</v>
      </c>
      <c r="BM146" s="12" t="s">
        <v>617</v>
      </c>
    </row>
    <row r="147" spans="2:65" s="10" customFormat="1" ht="22.9" customHeight="1">
      <c r="B147" s="122"/>
      <c r="D147" s="123" t="s">
        <v>64</v>
      </c>
      <c r="E147" s="133" t="s">
        <v>618</v>
      </c>
      <c r="F147" s="133" t="s">
        <v>619</v>
      </c>
      <c r="I147" s="125"/>
      <c r="J147" s="134">
        <f>BK147</f>
        <v>0</v>
      </c>
      <c r="L147" s="122"/>
      <c r="M147" s="127"/>
      <c r="N147" s="128"/>
      <c r="O147" s="128"/>
      <c r="P147" s="129">
        <f>SUM(P148:P149)</f>
        <v>0</v>
      </c>
      <c r="Q147" s="128"/>
      <c r="R147" s="129">
        <f>SUM(R148:R149)</f>
        <v>9.5399999999999999E-3</v>
      </c>
      <c r="S147" s="128"/>
      <c r="T147" s="130">
        <f>SUM(T148:T149)</f>
        <v>0</v>
      </c>
      <c r="AR147" s="123" t="s">
        <v>119</v>
      </c>
      <c r="AT147" s="131" t="s">
        <v>64</v>
      </c>
      <c r="AU147" s="131" t="s">
        <v>73</v>
      </c>
      <c r="AY147" s="123" t="s">
        <v>107</v>
      </c>
      <c r="BK147" s="132">
        <f>SUM(BK148:BK149)</f>
        <v>0</v>
      </c>
    </row>
    <row r="148" spans="2:65" s="1" customFormat="1" ht="16.5" customHeight="1">
      <c r="B148" s="135"/>
      <c r="C148" s="136" t="s">
        <v>338</v>
      </c>
      <c r="D148" s="136" t="s">
        <v>110</v>
      </c>
      <c r="E148" s="137" t="s">
        <v>620</v>
      </c>
      <c r="F148" s="138" t="s">
        <v>621</v>
      </c>
      <c r="G148" s="139" t="s">
        <v>126</v>
      </c>
      <c r="H148" s="140">
        <v>1</v>
      </c>
      <c r="I148" s="141"/>
      <c r="J148" s="142">
        <f>ROUND(I148*H148,2)</f>
        <v>0</v>
      </c>
      <c r="K148" s="138" t="s">
        <v>1</v>
      </c>
      <c r="L148" s="26"/>
      <c r="M148" s="143" t="s">
        <v>1</v>
      </c>
      <c r="N148" s="144" t="s">
        <v>37</v>
      </c>
      <c r="O148" s="45"/>
      <c r="P148" s="145">
        <f>O148*H148</f>
        <v>0</v>
      </c>
      <c r="Q148" s="145">
        <v>0</v>
      </c>
      <c r="R148" s="145">
        <f>Q148*H148</f>
        <v>0</v>
      </c>
      <c r="S148" s="145">
        <v>0</v>
      </c>
      <c r="T148" s="146">
        <f>S148*H148</f>
        <v>0</v>
      </c>
      <c r="AR148" s="12" t="s">
        <v>156</v>
      </c>
      <c r="AT148" s="12" t="s">
        <v>110</v>
      </c>
      <c r="AU148" s="12" t="s">
        <v>106</v>
      </c>
      <c r="AY148" s="12" t="s">
        <v>107</v>
      </c>
      <c r="BE148" s="147">
        <f>IF(N148="základná",J148,0)</f>
        <v>0</v>
      </c>
      <c r="BF148" s="147">
        <f>IF(N148="znížená",J148,0)</f>
        <v>0</v>
      </c>
      <c r="BG148" s="147">
        <f>IF(N148="zákl. prenesená",J148,0)</f>
        <v>0</v>
      </c>
      <c r="BH148" s="147">
        <f>IF(N148="zníž. prenesená",J148,0)</f>
        <v>0</v>
      </c>
      <c r="BI148" s="147">
        <f>IF(N148="nulová",J148,0)</f>
        <v>0</v>
      </c>
      <c r="BJ148" s="12" t="s">
        <v>106</v>
      </c>
      <c r="BK148" s="147">
        <f>ROUND(I148*H148,2)</f>
        <v>0</v>
      </c>
      <c r="BL148" s="12" t="s">
        <v>156</v>
      </c>
      <c r="BM148" s="12" t="s">
        <v>622</v>
      </c>
    </row>
    <row r="149" spans="2:65" s="1" customFormat="1" ht="16.5" customHeight="1">
      <c r="B149" s="135"/>
      <c r="C149" s="148" t="s">
        <v>342</v>
      </c>
      <c r="D149" s="148" t="s">
        <v>148</v>
      </c>
      <c r="E149" s="149" t="s">
        <v>623</v>
      </c>
      <c r="F149" s="150" t="s">
        <v>624</v>
      </c>
      <c r="G149" s="151" t="s">
        <v>126</v>
      </c>
      <c r="H149" s="152">
        <v>1</v>
      </c>
      <c r="I149" s="153"/>
      <c r="J149" s="154">
        <f>ROUND(I149*H149,2)</f>
        <v>0</v>
      </c>
      <c r="K149" s="150" t="s">
        <v>1</v>
      </c>
      <c r="L149" s="155"/>
      <c r="M149" s="156" t="s">
        <v>1</v>
      </c>
      <c r="N149" s="157" t="s">
        <v>37</v>
      </c>
      <c r="O149" s="45"/>
      <c r="P149" s="145">
        <f>O149*H149</f>
        <v>0</v>
      </c>
      <c r="Q149" s="145">
        <v>9.5399999999999999E-3</v>
      </c>
      <c r="R149" s="145">
        <f>Q149*H149</f>
        <v>9.5399999999999999E-3</v>
      </c>
      <c r="S149" s="145">
        <v>0</v>
      </c>
      <c r="T149" s="146">
        <f>S149*H149</f>
        <v>0</v>
      </c>
      <c r="AR149" s="12" t="s">
        <v>161</v>
      </c>
      <c r="AT149" s="12" t="s">
        <v>148</v>
      </c>
      <c r="AU149" s="12" t="s">
        <v>106</v>
      </c>
      <c r="AY149" s="12" t="s">
        <v>107</v>
      </c>
      <c r="BE149" s="147">
        <f>IF(N149="základná",J149,0)</f>
        <v>0</v>
      </c>
      <c r="BF149" s="147">
        <f>IF(N149="znížená",J149,0)</f>
        <v>0</v>
      </c>
      <c r="BG149" s="147">
        <f>IF(N149="zákl. prenesená",J149,0)</f>
        <v>0</v>
      </c>
      <c r="BH149" s="147">
        <f>IF(N149="zníž. prenesená",J149,0)</f>
        <v>0</v>
      </c>
      <c r="BI149" s="147">
        <f>IF(N149="nulová",J149,0)</f>
        <v>0</v>
      </c>
      <c r="BJ149" s="12" t="s">
        <v>106</v>
      </c>
      <c r="BK149" s="147">
        <f>ROUND(I149*H149,2)</f>
        <v>0</v>
      </c>
      <c r="BL149" s="12" t="s">
        <v>161</v>
      </c>
      <c r="BM149" s="12" t="s">
        <v>625</v>
      </c>
    </row>
    <row r="150" spans="2:65" s="10" customFormat="1" ht="22.9" customHeight="1">
      <c r="B150" s="122"/>
      <c r="D150" s="123" t="s">
        <v>64</v>
      </c>
      <c r="E150" s="133" t="s">
        <v>626</v>
      </c>
      <c r="F150" s="133" t="s">
        <v>627</v>
      </c>
      <c r="I150" s="125"/>
      <c r="J150" s="134">
        <f>BK150</f>
        <v>0</v>
      </c>
      <c r="L150" s="122"/>
      <c r="M150" s="127"/>
      <c r="N150" s="128"/>
      <c r="O150" s="128"/>
      <c r="P150" s="129">
        <f>SUM(P151:P189)</f>
        <v>0</v>
      </c>
      <c r="Q150" s="128"/>
      <c r="R150" s="129">
        <f>SUM(R151:R189)</f>
        <v>2.1509999999999994E-2</v>
      </c>
      <c r="S150" s="128"/>
      <c r="T150" s="130">
        <f>SUM(T151:T189)</f>
        <v>0</v>
      </c>
      <c r="AR150" s="123" t="s">
        <v>119</v>
      </c>
      <c r="AT150" s="131" t="s">
        <v>64</v>
      </c>
      <c r="AU150" s="131" t="s">
        <v>73</v>
      </c>
      <c r="AY150" s="123" t="s">
        <v>107</v>
      </c>
      <c r="BK150" s="132">
        <f>SUM(BK151:BK189)</f>
        <v>0</v>
      </c>
    </row>
    <row r="151" spans="2:65" s="1" customFormat="1" ht="16.5" customHeight="1">
      <c r="B151" s="135"/>
      <c r="C151" s="136" t="s">
        <v>346</v>
      </c>
      <c r="D151" s="136" t="s">
        <v>110</v>
      </c>
      <c r="E151" s="137" t="s">
        <v>628</v>
      </c>
      <c r="F151" s="138" t="s">
        <v>629</v>
      </c>
      <c r="G151" s="139" t="s">
        <v>126</v>
      </c>
      <c r="H151" s="140">
        <v>2</v>
      </c>
      <c r="I151" s="141"/>
      <c r="J151" s="142">
        <f t="shared" ref="J151:J189" si="10">ROUND(I151*H151,2)</f>
        <v>0</v>
      </c>
      <c r="K151" s="138" t="s">
        <v>1</v>
      </c>
      <c r="L151" s="26"/>
      <c r="M151" s="143" t="s">
        <v>1</v>
      </c>
      <c r="N151" s="144" t="s">
        <v>37</v>
      </c>
      <c r="O151" s="45"/>
      <c r="P151" s="145">
        <f t="shared" ref="P151:P189" si="11">O151*H151</f>
        <v>0</v>
      </c>
      <c r="Q151" s="145">
        <v>0</v>
      </c>
      <c r="R151" s="145">
        <f t="shared" ref="R151:R189" si="12">Q151*H151</f>
        <v>0</v>
      </c>
      <c r="S151" s="145">
        <v>0</v>
      </c>
      <c r="T151" s="146">
        <f t="shared" ref="T151:T189" si="13">S151*H151</f>
        <v>0</v>
      </c>
      <c r="AR151" s="12" t="s">
        <v>156</v>
      </c>
      <c r="AT151" s="12" t="s">
        <v>110</v>
      </c>
      <c r="AU151" s="12" t="s">
        <v>106</v>
      </c>
      <c r="AY151" s="12" t="s">
        <v>107</v>
      </c>
      <c r="BE151" s="147">
        <f t="shared" ref="BE151:BE189" si="14">IF(N151="základná",J151,0)</f>
        <v>0</v>
      </c>
      <c r="BF151" s="147">
        <f t="shared" ref="BF151:BF189" si="15">IF(N151="znížená",J151,0)</f>
        <v>0</v>
      </c>
      <c r="BG151" s="147">
        <f t="shared" ref="BG151:BG189" si="16">IF(N151="zákl. prenesená",J151,0)</f>
        <v>0</v>
      </c>
      <c r="BH151" s="147">
        <f t="shared" ref="BH151:BH189" si="17">IF(N151="zníž. prenesená",J151,0)</f>
        <v>0</v>
      </c>
      <c r="BI151" s="147">
        <f t="shared" ref="BI151:BI189" si="18">IF(N151="nulová",J151,0)</f>
        <v>0</v>
      </c>
      <c r="BJ151" s="12" t="s">
        <v>106</v>
      </c>
      <c r="BK151" s="147">
        <f t="shared" ref="BK151:BK189" si="19">ROUND(I151*H151,2)</f>
        <v>0</v>
      </c>
      <c r="BL151" s="12" t="s">
        <v>156</v>
      </c>
      <c r="BM151" s="12" t="s">
        <v>630</v>
      </c>
    </row>
    <row r="152" spans="2:65" s="1" customFormat="1" ht="16.5" customHeight="1">
      <c r="B152" s="135"/>
      <c r="C152" s="136" t="s">
        <v>350</v>
      </c>
      <c r="D152" s="136" t="s">
        <v>110</v>
      </c>
      <c r="E152" s="137" t="s">
        <v>631</v>
      </c>
      <c r="F152" s="138" t="s">
        <v>632</v>
      </c>
      <c r="G152" s="139" t="s">
        <v>126</v>
      </c>
      <c r="H152" s="140">
        <v>1</v>
      </c>
      <c r="I152" s="141"/>
      <c r="J152" s="142">
        <f t="shared" si="10"/>
        <v>0</v>
      </c>
      <c r="K152" s="138" t="s">
        <v>1</v>
      </c>
      <c r="L152" s="26"/>
      <c r="M152" s="143" t="s">
        <v>1</v>
      </c>
      <c r="N152" s="144" t="s">
        <v>37</v>
      </c>
      <c r="O152" s="45"/>
      <c r="P152" s="145">
        <f t="shared" si="11"/>
        <v>0</v>
      </c>
      <c r="Q152" s="145">
        <v>0</v>
      </c>
      <c r="R152" s="145">
        <f t="shared" si="12"/>
        <v>0</v>
      </c>
      <c r="S152" s="145">
        <v>0</v>
      </c>
      <c r="T152" s="146">
        <f t="shared" si="13"/>
        <v>0</v>
      </c>
      <c r="AR152" s="12" t="s">
        <v>156</v>
      </c>
      <c r="AT152" s="12" t="s">
        <v>110</v>
      </c>
      <c r="AU152" s="12" t="s">
        <v>106</v>
      </c>
      <c r="AY152" s="12" t="s">
        <v>107</v>
      </c>
      <c r="BE152" s="147">
        <f t="shared" si="14"/>
        <v>0</v>
      </c>
      <c r="BF152" s="147">
        <f t="shared" si="15"/>
        <v>0</v>
      </c>
      <c r="BG152" s="147">
        <f t="shared" si="16"/>
        <v>0</v>
      </c>
      <c r="BH152" s="147">
        <f t="shared" si="17"/>
        <v>0</v>
      </c>
      <c r="BI152" s="147">
        <f t="shared" si="18"/>
        <v>0</v>
      </c>
      <c r="BJ152" s="12" t="s">
        <v>106</v>
      </c>
      <c r="BK152" s="147">
        <f t="shared" si="19"/>
        <v>0</v>
      </c>
      <c r="BL152" s="12" t="s">
        <v>156</v>
      </c>
      <c r="BM152" s="12" t="s">
        <v>633</v>
      </c>
    </row>
    <row r="153" spans="2:65" s="1" customFormat="1" ht="16.5" customHeight="1">
      <c r="B153" s="135"/>
      <c r="C153" s="136" t="s">
        <v>354</v>
      </c>
      <c r="D153" s="136" t="s">
        <v>110</v>
      </c>
      <c r="E153" s="137" t="s">
        <v>634</v>
      </c>
      <c r="F153" s="138" t="s">
        <v>635</v>
      </c>
      <c r="G153" s="139" t="s">
        <v>126</v>
      </c>
      <c r="H153" s="140">
        <v>2</v>
      </c>
      <c r="I153" s="141"/>
      <c r="J153" s="142">
        <f t="shared" si="10"/>
        <v>0</v>
      </c>
      <c r="K153" s="138" t="s">
        <v>1</v>
      </c>
      <c r="L153" s="26"/>
      <c r="M153" s="143" t="s">
        <v>1</v>
      </c>
      <c r="N153" s="144" t="s">
        <v>37</v>
      </c>
      <c r="O153" s="45"/>
      <c r="P153" s="145">
        <f t="shared" si="11"/>
        <v>0</v>
      </c>
      <c r="Q153" s="145">
        <v>0</v>
      </c>
      <c r="R153" s="145">
        <f t="shared" si="12"/>
        <v>0</v>
      </c>
      <c r="S153" s="145">
        <v>0</v>
      </c>
      <c r="T153" s="146">
        <f t="shared" si="13"/>
        <v>0</v>
      </c>
      <c r="AR153" s="12" t="s">
        <v>156</v>
      </c>
      <c r="AT153" s="12" t="s">
        <v>110</v>
      </c>
      <c r="AU153" s="12" t="s">
        <v>106</v>
      </c>
      <c r="AY153" s="12" t="s">
        <v>107</v>
      </c>
      <c r="BE153" s="147">
        <f t="shared" si="14"/>
        <v>0</v>
      </c>
      <c r="BF153" s="147">
        <f t="shared" si="15"/>
        <v>0</v>
      </c>
      <c r="BG153" s="147">
        <f t="shared" si="16"/>
        <v>0</v>
      </c>
      <c r="BH153" s="147">
        <f t="shared" si="17"/>
        <v>0</v>
      </c>
      <c r="BI153" s="147">
        <f t="shared" si="18"/>
        <v>0</v>
      </c>
      <c r="BJ153" s="12" t="s">
        <v>106</v>
      </c>
      <c r="BK153" s="147">
        <f t="shared" si="19"/>
        <v>0</v>
      </c>
      <c r="BL153" s="12" t="s">
        <v>156</v>
      </c>
      <c r="BM153" s="12" t="s">
        <v>636</v>
      </c>
    </row>
    <row r="154" spans="2:65" s="1" customFormat="1" ht="16.5" customHeight="1">
      <c r="B154" s="135"/>
      <c r="C154" s="136" t="s">
        <v>358</v>
      </c>
      <c r="D154" s="136" t="s">
        <v>110</v>
      </c>
      <c r="E154" s="137" t="s">
        <v>637</v>
      </c>
      <c r="F154" s="138" t="s">
        <v>638</v>
      </c>
      <c r="G154" s="139" t="s">
        <v>126</v>
      </c>
      <c r="H154" s="140">
        <v>1</v>
      </c>
      <c r="I154" s="141"/>
      <c r="J154" s="142">
        <f t="shared" si="10"/>
        <v>0</v>
      </c>
      <c r="K154" s="138" t="s">
        <v>1</v>
      </c>
      <c r="L154" s="26"/>
      <c r="M154" s="143" t="s">
        <v>1</v>
      </c>
      <c r="N154" s="144" t="s">
        <v>37</v>
      </c>
      <c r="O154" s="45"/>
      <c r="P154" s="145">
        <f t="shared" si="11"/>
        <v>0</v>
      </c>
      <c r="Q154" s="145">
        <v>0</v>
      </c>
      <c r="R154" s="145">
        <f t="shared" si="12"/>
        <v>0</v>
      </c>
      <c r="S154" s="145">
        <v>0</v>
      </c>
      <c r="T154" s="146">
        <f t="shared" si="13"/>
        <v>0</v>
      </c>
      <c r="AR154" s="12" t="s">
        <v>156</v>
      </c>
      <c r="AT154" s="12" t="s">
        <v>110</v>
      </c>
      <c r="AU154" s="12" t="s">
        <v>106</v>
      </c>
      <c r="AY154" s="12" t="s">
        <v>107</v>
      </c>
      <c r="BE154" s="147">
        <f t="shared" si="14"/>
        <v>0</v>
      </c>
      <c r="BF154" s="147">
        <f t="shared" si="15"/>
        <v>0</v>
      </c>
      <c r="BG154" s="147">
        <f t="shared" si="16"/>
        <v>0</v>
      </c>
      <c r="BH154" s="147">
        <f t="shared" si="17"/>
        <v>0</v>
      </c>
      <c r="BI154" s="147">
        <f t="shared" si="18"/>
        <v>0</v>
      </c>
      <c r="BJ154" s="12" t="s">
        <v>106</v>
      </c>
      <c r="BK154" s="147">
        <f t="shared" si="19"/>
        <v>0</v>
      </c>
      <c r="BL154" s="12" t="s">
        <v>156</v>
      </c>
      <c r="BM154" s="12" t="s">
        <v>639</v>
      </c>
    </row>
    <row r="155" spans="2:65" s="1" customFormat="1" ht="16.5" customHeight="1">
      <c r="B155" s="135"/>
      <c r="C155" s="136" t="s">
        <v>362</v>
      </c>
      <c r="D155" s="136" t="s">
        <v>110</v>
      </c>
      <c r="E155" s="137" t="s">
        <v>640</v>
      </c>
      <c r="F155" s="138" t="s">
        <v>641</v>
      </c>
      <c r="G155" s="139" t="s">
        <v>126</v>
      </c>
      <c r="H155" s="140">
        <v>6</v>
      </c>
      <c r="I155" s="141"/>
      <c r="J155" s="142">
        <f t="shared" si="10"/>
        <v>0</v>
      </c>
      <c r="K155" s="138" t="s">
        <v>1</v>
      </c>
      <c r="L155" s="26"/>
      <c r="M155" s="143" t="s">
        <v>1</v>
      </c>
      <c r="N155" s="144" t="s">
        <v>37</v>
      </c>
      <c r="O155" s="45"/>
      <c r="P155" s="145">
        <f t="shared" si="11"/>
        <v>0</v>
      </c>
      <c r="Q155" s="145">
        <v>0</v>
      </c>
      <c r="R155" s="145">
        <f t="shared" si="12"/>
        <v>0</v>
      </c>
      <c r="S155" s="145">
        <v>0</v>
      </c>
      <c r="T155" s="146">
        <f t="shared" si="13"/>
        <v>0</v>
      </c>
      <c r="AR155" s="12" t="s">
        <v>156</v>
      </c>
      <c r="AT155" s="12" t="s">
        <v>110</v>
      </c>
      <c r="AU155" s="12" t="s">
        <v>106</v>
      </c>
      <c r="AY155" s="12" t="s">
        <v>107</v>
      </c>
      <c r="BE155" s="147">
        <f t="shared" si="14"/>
        <v>0</v>
      </c>
      <c r="BF155" s="147">
        <f t="shared" si="15"/>
        <v>0</v>
      </c>
      <c r="BG155" s="147">
        <f t="shared" si="16"/>
        <v>0</v>
      </c>
      <c r="BH155" s="147">
        <f t="shared" si="17"/>
        <v>0</v>
      </c>
      <c r="BI155" s="147">
        <f t="shared" si="18"/>
        <v>0</v>
      </c>
      <c r="BJ155" s="12" t="s">
        <v>106</v>
      </c>
      <c r="BK155" s="147">
        <f t="shared" si="19"/>
        <v>0</v>
      </c>
      <c r="BL155" s="12" t="s">
        <v>156</v>
      </c>
      <c r="BM155" s="12" t="s">
        <v>642</v>
      </c>
    </row>
    <row r="156" spans="2:65" s="1" customFormat="1" ht="16.5" customHeight="1">
      <c r="B156" s="135"/>
      <c r="C156" s="136" t="s">
        <v>366</v>
      </c>
      <c r="D156" s="136" t="s">
        <v>110</v>
      </c>
      <c r="E156" s="137" t="s">
        <v>643</v>
      </c>
      <c r="F156" s="138" t="s">
        <v>644</v>
      </c>
      <c r="G156" s="139" t="s">
        <v>126</v>
      </c>
      <c r="H156" s="140">
        <v>6</v>
      </c>
      <c r="I156" s="141"/>
      <c r="J156" s="142">
        <f t="shared" si="10"/>
        <v>0</v>
      </c>
      <c r="K156" s="138" t="s">
        <v>1</v>
      </c>
      <c r="L156" s="26"/>
      <c r="M156" s="143" t="s">
        <v>1</v>
      </c>
      <c r="N156" s="144" t="s">
        <v>37</v>
      </c>
      <c r="O156" s="45"/>
      <c r="P156" s="145">
        <f t="shared" si="11"/>
        <v>0</v>
      </c>
      <c r="Q156" s="145">
        <v>0</v>
      </c>
      <c r="R156" s="145">
        <f t="shared" si="12"/>
        <v>0</v>
      </c>
      <c r="S156" s="145">
        <v>0</v>
      </c>
      <c r="T156" s="146">
        <f t="shared" si="13"/>
        <v>0</v>
      </c>
      <c r="AR156" s="12" t="s">
        <v>156</v>
      </c>
      <c r="AT156" s="12" t="s">
        <v>110</v>
      </c>
      <c r="AU156" s="12" t="s">
        <v>106</v>
      </c>
      <c r="AY156" s="12" t="s">
        <v>107</v>
      </c>
      <c r="BE156" s="147">
        <f t="shared" si="14"/>
        <v>0</v>
      </c>
      <c r="BF156" s="147">
        <f t="shared" si="15"/>
        <v>0</v>
      </c>
      <c r="BG156" s="147">
        <f t="shared" si="16"/>
        <v>0</v>
      </c>
      <c r="BH156" s="147">
        <f t="shared" si="17"/>
        <v>0</v>
      </c>
      <c r="BI156" s="147">
        <f t="shared" si="18"/>
        <v>0</v>
      </c>
      <c r="BJ156" s="12" t="s">
        <v>106</v>
      </c>
      <c r="BK156" s="147">
        <f t="shared" si="19"/>
        <v>0</v>
      </c>
      <c r="BL156" s="12" t="s">
        <v>156</v>
      </c>
      <c r="BM156" s="12" t="s">
        <v>645</v>
      </c>
    </row>
    <row r="157" spans="2:65" s="1" customFormat="1" ht="16.5" customHeight="1">
      <c r="B157" s="135"/>
      <c r="C157" s="136" t="s">
        <v>370</v>
      </c>
      <c r="D157" s="136" t="s">
        <v>110</v>
      </c>
      <c r="E157" s="137" t="s">
        <v>646</v>
      </c>
      <c r="F157" s="138" t="s">
        <v>647</v>
      </c>
      <c r="G157" s="139" t="s">
        <v>126</v>
      </c>
      <c r="H157" s="140">
        <v>5</v>
      </c>
      <c r="I157" s="141"/>
      <c r="J157" s="142">
        <f t="shared" si="10"/>
        <v>0</v>
      </c>
      <c r="K157" s="138" t="s">
        <v>1</v>
      </c>
      <c r="L157" s="26"/>
      <c r="M157" s="143" t="s">
        <v>1</v>
      </c>
      <c r="N157" s="144" t="s">
        <v>37</v>
      </c>
      <c r="O157" s="45"/>
      <c r="P157" s="145">
        <f t="shared" si="11"/>
        <v>0</v>
      </c>
      <c r="Q157" s="145">
        <v>0</v>
      </c>
      <c r="R157" s="145">
        <f t="shared" si="12"/>
        <v>0</v>
      </c>
      <c r="S157" s="145">
        <v>0</v>
      </c>
      <c r="T157" s="146">
        <f t="shared" si="13"/>
        <v>0</v>
      </c>
      <c r="AR157" s="12" t="s">
        <v>156</v>
      </c>
      <c r="AT157" s="12" t="s">
        <v>110</v>
      </c>
      <c r="AU157" s="12" t="s">
        <v>106</v>
      </c>
      <c r="AY157" s="12" t="s">
        <v>107</v>
      </c>
      <c r="BE157" s="147">
        <f t="shared" si="14"/>
        <v>0</v>
      </c>
      <c r="BF157" s="147">
        <f t="shared" si="15"/>
        <v>0</v>
      </c>
      <c r="BG157" s="147">
        <f t="shared" si="16"/>
        <v>0</v>
      </c>
      <c r="BH157" s="147">
        <f t="shared" si="17"/>
        <v>0</v>
      </c>
      <c r="BI157" s="147">
        <f t="shared" si="18"/>
        <v>0</v>
      </c>
      <c r="BJ157" s="12" t="s">
        <v>106</v>
      </c>
      <c r="BK157" s="147">
        <f t="shared" si="19"/>
        <v>0</v>
      </c>
      <c r="BL157" s="12" t="s">
        <v>156</v>
      </c>
      <c r="BM157" s="12" t="s">
        <v>648</v>
      </c>
    </row>
    <row r="158" spans="2:65" s="1" customFormat="1" ht="16.5" customHeight="1">
      <c r="B158" s="135"/>
      <c r="C158" s="136" t="s">
        <v>156</v>
      </c>
      <c r="D158" s="136" t="s">
        <v>110</v>
      </c>
      <c r="E158" s="137" t="s">
        <v>649</v>
      </c>
      <c r="F158" s="138" t="s">
        <v>650</v>
      </c>
      <c r="G158" s="139" t="s">
        <v>126</v>
      </c>
      <c r="H158" s="140">
        <v>3</v>
      </c>
      <c r="I158" s="141"/>
      <c r="J158" s="142">
        <f t="shared" si="10"/>
        <v>0</v>
      </c>
      <c r="K158" s="138" t="s">
        <v>1</v>
      </c>
      <c r="L158" s="26"/>
      <c r="M158" s="143" t="s">
        <v>1</v>
      </c>
      <c r="N158" s="144" t="s">
        <v>37</v>
      </c>
      <c r="O158" s="45"/>
      <c r="P158" s="145">
        <f t="shared" si="11"/>
        <v>0</v>
      </c>
      <c r="Q158" s="145">
        <v>0</v>
      </c>
      <c r="R158" s="145">
        <f t="shared" si="12"/>
        <v>0</v>
      </c>
      <c r="S158" s="145">
        <v>0</v>
      </c>
      <c r="T158" s="146">
        <f t="shared" si="13"/>
        <v>0</v>
      </c>
      <c r="AR158" s="12" t="s">
        <v>156</v>
      </c>
      <c r="AT158" s="12" t="s">
        <v>110</v>
      </c>
      <c r="AU158" s="12" t="s">
        <v>106</v>
      </c>
      <c r="AY158" s="12" t="s">
        <v>107</v>
      </c>
      <c r="BE158" s="147">
        <f t="shared" si="14"/>
        <v>0</v>
      </c>
      <c r="BF158" s="147">
        <f t="shared" si="15"/>
        <v>0</v>
      </c>
      <c r="BG158" s="147">
        <f t="shared" si="16"/>
        <v>0</v>
      </c>
      <c r="BH158" s="147">
        <f t="shared" si="17"/>
        <v>0</v>
      </c>
      <c r="BI158" s="147">
        <f t="shared" si="18"/>
        <v>0</v>
      </c>
      <c r="BJ158" s="12" t="s">
        <v>106</v>
      </c>
      <c r="BK158" s="147">
        <f t="shared" si="19"/>
        <v>0</v>
      </c>
      <c r="BL158" s="12" t="s">
        <v>156</v>
      </c>
      <c r="BM158" s="12" t="s">
        <v>651</v>
      </c>
    </row>
    <row r="159" spans="2:65" s="1" customFormat="1" ht="16.5" customHeight="1">
      <c r="B159" s="135"/>
      <c r="C159" s="136" t="s">
        <v>377</v>
      </c>
      <c r="D159" s="136" t="s">
        <v>110</v>
      </c>
      <c r="E159" s="137" t="s">
        <v>652</v>
      </c>
      <c r="F159" s="138" t="s">
        <v>653</v>
      </c>
      <c r="G159" s="139" t="s">
        <v>126</v>
      </c>
      <c r="H159" s="140">
        <v>2</v>
      </c>
      <c r="I159" s="141"/>
      <c r="J159" s="142">
        <f t="shared" si="10"/>
        <v>0</v>
      </c>
      <c r="K159" s="138" t="s">
        <v>1</v>
      </c>
      <c r="L159" s="26"/>
      <c r="M159" s="143" t="s">
        <v>1</v>
      </c>
      <c r="N159" s="144" t="s">
        <v>37</v>
      </c>
      <c r="O159" s="45"/>
      <c r="P159" s="145">
        <f t="shared" si="11"/>
        <v>0</v>
      </c>
      <c r="Q159" s="145">
        <v>0</v>
      </c>
      <c r="R159" s="145">
        <f t="shared" si="12"/>
        <v>0</v>
      </c>
      <c r="S159" s="145">
        <v>0</v>
      </c>
      <c r="T159" s="146">
        <f t="shared" si="13"/>
        <v>0</v>
      </c>
      <c r="AR159" s="12" t="s">
        <v>156</v>
      </c>
      <c r="AT159" s="12" t="s">
        <v>110</v>
      </c>
      <c r="AU159" s="12" t="s">
        <v>106</v>
      </c>
      <c r="AY159" s="12" t="s">
        <v>107</v>
      </c>
      <c r="BE159" s="147">
        <f t="shared" si="14"/>
        <v>0</v>
      </c>
      <c r="BF159" s="147">
        <f t="shared" si="15"/>
        <v>0</v>
      </c>
      <c r="BG159" s="147">
        <f t="shared" si="16"/>
        <v>0</v>
      </c>
      <c r="BH159" s="147">
        <f t="shared" si="17"/>
        <v>0</v>
      </c>
      <c r="BI159" s="147">
        <f t="shared" si="18"/>
        <v>0</v>
      </c>
      <c r="BJ159" s="12" t="s">
        <v>106</v>
      </c>
      <c r="BK159" s="147">
        <f t="shared" si="19"/>
        <v>0</v>
      </c>
      <c r="BL159" s="12" t="s">
        <v>156</v>
      </c>
      <c r="BM159" s="12" t="s">
        <v>654</v>
      </c>
    </row>
    <row r="160" spans="2:65" s="1" customFormat="1" ht="16.5" customHeight="1">
      <c r="B160" s="135"/>
      <c r="C160" s="148" t="s">
        <v>381</v>
      </c>
      <c r="D160" s="148" t="s">
        <v>148</v>
      </c>
      <c r="E160" s="149" t="s">
        <v>655</v>
      </c>
      <c r="F160" s="150" t="s">
        <v>656</v>
      </c>
      <c r="G160" s="151" t="s">
        <v>126</v>
      </c>
      <c r="H160" s="152">
        <v>2</v>
      </c>
      <c r="I160" s="153"/>
      <c r="J160" s="154">
        <f t="shared" si="10"/>
        <v>0</v>
      </c>
      <c r="K160" s="150" t="s">
        <v>1</v>
      </c>
      <c r="L160" s="155"/>
      <c r="M160" s="156" t="s">
        <v>1</v>
      </c>
      <c r="N160" s="157" t="s">
        <v>37</v>
      </c>
      <c r="O160" s="45"/>
      <c r="P160" s="145">
        <f t="shared" si="11"/>
        <v>0</v>
      </c>
      <c r="Q160" s="145">
        <v>3.5E-4</v>
      </c>
      <c r="R160" s="145">
        <f t="shared" si="12"/>
        <v>6.9999999999999999E-4</v>
      </c>
      <c r="S160" s="145">
        <v>0</v>
      </c>
      <c r="T160" s="146">
        <f t="shared" si="13"/>
        <v>0</v>
      </c>
      <c r="AR160" s="12" t="s">
        <v>161</v>
      </c>
      <c r="AT160" s="12" t="s">
        <v>148</v>
      </c>
      <c r="AU160" s="12" t="s">
        <v>106</v>
      </c>
      <c r="AY160" s="12" t="s">
        <v>107</v>
      </c>
      <c r="BE160" s="147">
        <f t="shared" si="14"/>
        <v>0</v>
      </c>
      <c r="BF160" s="147">
        <f t="shared" si="15"/>
        <v>0</v>
      </c>
      <c r="BG160" s="147">
        <f t="shared" si="16"/>
        <v>0</v>
      </c>
      <c r="BH160" s="147">
        <f t="shared" si="17"/>
        <v>0</v>
      </c>
      <c r="BI160" s="147">
        <f t="shared" si="18"/>
        <v>0</v>
      </c>
      <c r="BJ160" s="12" t="s">
        <v>106</v>
      </c>
      <c r="BK160" s="147">
        <f t="shared" si="19"/>
        <v>0</v>
      </c>
      <c r="BL160" s="12" t="s">
        <v>161</v>
      </c>
      <c r="BM160" s="12" t="s">
        <v>657</v>
      </c>
    </row>
    <row r="161" spans="2:65" s="1" customFormat="1" ht="16.5" customHeight="1">
      <c r="B161" s="135"/>
      <c r="C161" s="148" t="s">
        <v>385</v>
      </c>
      <c r="D161" s="148" t="s">
        <v>148</v>
      </c>
      <c r="E161" s="149" t="s">
        <v>658</v>
      </c>
      <c r="F161" s="150" t="s">
        <v>659</v>
      </c>
      <c r="G161" s="151" t="s">
        <v>126</v>
      </c>
      <c r="H161" s="152">
        <v>2</v>
      </c>
      <c r="I161" s="153"/>
      <c r="J161" s="154">
        <f t="shared" si="10"/>
        <v>0</v>
      </c>
      <c r="K161" s="150" t="s">
        <v>1</v>
      </c>
      <c r="L161" s="155"/>
      <c r="M161" s="156" t="s">
        <v>1</v>
      </c>
      <c r="N161" s="157" t="s">
        <v>37</v>
      </c>
      <c r="O161" s="45"/>
      <c r="P161" s="145">
        <f t="shared" si="11"/>
        <v>0</v>
      </c>
      <c r="Q161" s="145">
        <v>3.5E-4</v>
      </c>
      <c r="R161" s="145">
        <f t="shared" si="12"/>
        <v>6.9999999999999999E-4</v>
      </c>
      <c r="S161" s="145">
        <v>0</v>
      </c>
      <c r="T161" s="146">
        <f t="shared" si="13"/>
        <v>0</v>
      </c>
      <c r="AR161" s="12" t="s">
        <v>161</v>
      </c>
      <c r="AT161" s="12" t="s">
        <v>148</v>
      </c>
      <c r="AU161" s="12" t="s">
        <v>106</v>
      </c>
      <c r="AY161" s="12" t="s">
        <v>107</v>
      </c>
      <c r="BE161" s="147">
        <f t="shared" si="14"/>
        <v>0</v>
      </c>
      <c r="BF161" s="147">
        <f t="shared" si="15"/>
        <v>0</v>
      </c>
      <c r="BG161" s="147">
        <f t="shared" si="16"/>
        <v>0</v>
      </c>
      <c r="BH161" s="147">
        <f t="shared" si="17"/>
        <v>0</v>
      </c>
      <c r="BI161" s="147">
        <f t="shared" si="18"/>
        <v>0</v>
      </c>
      <c r="BJ161" s="12" t="s">
        <v>106</v>
      </c>
      <c r="BK161" s="147">
        <f t="shared" si="19"/>
        <v>0</v>
      </c>
      <c r="BL161" s="12" t="s">
        <v>161</v>
      </c>
      <c r="BM161" s="12" t="s">
        <v>660</v>
      </c>
    </row>
    <row r="162" spans="2:65" s="1" customFormat="1" ht="16.5" customHeight="1">
      <c r="B162" s="135"/>
      <c r="C162" s="148" t="s">
        <v>389</v>
      </c>
      <c r="D162" s="148" t="s">
        <v>148</v>
      </c>
      <c r="E162" s="149" t="s">
        <v>661</v>
      </c>
      <c r="F162" s="150" t="s">
        <v>662</v>
      </c>
      <c r="G162" s="151" t="s">
        <v>126</v>
      </c>
      <c r="H162" s="152">
        <v>2</v>
      </c>
      <c r="I162" s="153"/>
      <c r="J162" s="154">
        <f t="shared" si="10"/>
        <v>0</v>
      </c>
      <c r="K162" s="150" t="s">
        <v>1</v>
      </c>
      <c r="L162" s="155"/>
      <c r="M162" s="156" t="s">
        <v>1</v>
      </c>
      <c r="N162" s="157" t="s">
        <v>37</v>
      </c>
      <c r="O162" s="45"/>
      <c r="P162" s="145">
        <f t="shared" si="11"/>
        <v>0</v>
      </c>
      <c r="Q162" s="145">
        <v>3.5E-4</v>
      </c>
      <c r="R162" s="145">
        <f t="shared" si="12"/>
        <v>6.9999999999999999E-4</v>
      </c>
      <c r="S162" s="145">
        <v>0</v>
      </c>
      <c r="T162" s="146">
        <f t="shared" si="13"/>
        <v>0</v>
      </c>
      <c r="AR162" s="12" t="s">
        <v>161</v>
      </c>
      <c r="AT162" s="12" t="s">
        <v>148</v>
      </c>
      <c r="AU162" s="12" t="s">
        <v>106</v>
      </c>
      <c r="AY162" s="12" t="s">
        <v>107</v>
      </c>
      <c r="BE162" s="147">
        <f t="shared" si="14"/>
        <v>0</v>
      </c>
      <c r="BF162" s="147">
        <f t="shared" si="15"/>
        <v>0</v>
      </c>
      <c r="BG162" s="147">
        <f t="shared" si="16"/>
        <v>0</v>
      </c>
      <c r="BH162" s="147">
        <f t="shared" si="17"/>
        <v>0</v>
      </c>
      <c r="BI162" s="147">
        <f t="shared" si="18"/>
        <v>0</v>
      </c>
      <c r="BJ162" s="12" t="s">
        <v>106</v>
      </c>
      <c r="BK162" s="147">
        <f t="shared" si="19"/>
        <v>0</v>
      </c>
      <c r="BL162" s="12" t="s">
        <v>161</v>
      </c>
      <c r="BM162" s="12" t="s">
        <v>663</v>
      </c>
    </row>
    <row r="163" spans="2:65" s="1" customFormat="1" ht="16.5" customHeight="1">
      <c r="B163" s="135"/>
      <c r="C163" s="148" t="s">
        <v>393</v>
      </c>
      <c r="D163" s="148" t="s">
        <v>148</v>
      </c>
      <c r="E163" s="149" t="s">
        <v>664</v>
      </c>
      <c r="F163" s="150" t="s">
        <v>665</v>
      </c>
      <c r="G163" s="151" t="s">
        <v>126</v>
      </c>
      <c r="H163" s="152">
        <v>2</v>
      </c>
      <c r="I163" s="153"/>
      <c r="J163" s="154">
        <f t="shared" si="10"/>
        <v>0</v>
      </c>
      <c r="K163" s="150" t="s">
        <v>1</v>
      </c>
      <c r="L163" s="155"/>
      <c r="M163" s="156" t="s">
        <v>1</v>
      </c>
      <c r="N163" s="157" t="s">
        <v>37</v>
      </c>
      <c r="O163" s="45"/>
      <c r="P163" s="145">
        <f t="shared" si="11"/>
        <v>0</v>
      </c>
      <c r="Q163" s="145">
        <v>3.5E-4</v>
      </c>
      <c r="R163" s="145">
        <f t="shared" si="12"/>
        <v>6.9999999999999999E-4</v>
      </c>
      <c r="S163" s="145">
        <v>0</v>
      </c>
      <c r="T163" s="146">
        <f t="shared" si="13"/>
        <v>0</v>
      </c>
      <c r="AR163" s="12" t="s">
        <v>161</v>
      </c>
      <c r="AT163" s="12" t="s">
        <v>148</v>
      </c>
      <c r="AU163" s="12" t="s">
        <v>106</v>
      </c>
      <c r="AY163" s="12" t="s">
        <v>107</v>
      </c>
      <c r="BE163" s="147">
        <f t="shared" si="14"/>
        <v>0</v>
      </c>
      <c r="BF163" s="147">
        <f t="shared" si="15"/>
        <v>0</v>
      </c>
      <c r="BG163" s="147">
        <f t="shared" si="16"/>
        <v>0</v>
      </c>
      <c r="BH163" s="147">
        <f t="shared" si="17"/>
        <v>0</v>
      </c>
      <c r="BI163" s="147">
        <f t="shared" si="18"/>
        <v>0</v>
      </c>
      <c r="BJ163" s="12" t="s">
        <v>106</v>
      </c>
      <c r="BK163" s="147">
        <f t="shared" si="19"/>
        <v>0</v>
      </c>
      <c r="BL163" s="12" t="s">
        <v>161</v>
      </c>
      <c r="BM163" s="12" t="s">
        <v>666</v>
      </c>
    </row>
    <row r="164" spans="2:65" s="1" customFormat="1" ht="16.5" customHeight="1">
      <c r="B164" s="135"/>
      <c r="C164" s="148" t="s">
        <v>397</v>
      </c>
      <c r="D164" s="148" t="s">
        <v>148</v>
      </c>
      <c r="E164" s="149" t="s">
        <v>667</v>
      </c>
      <c r="F164" s="150" t="s">
        <v>668</v>
      </c>
      <c r="G164" s="151" t="s">
        <v>126</v>
      </c>
      <c r="H164" s="152">
        <v>2</v>
      </c>
      <c r="I164" s="153"/>
      <c r="J164" s="154">
        <f t="shared" si="10"/>
        <v>0</v>
      </c>
      <c r="K164" s="150" t="s">
        <v>1</v>
      </c>
      <c r="L164" s="155"/>
      <c r="M164" s="156" t="s">
        <v>1</v>
      </c>
      <c r="N164" s="157" t="s">
        <v>37</v>
      </c>
      <c r="O164" s="45"/>
      <c r="P164" s="145">
        <f t="shared" si="11"/>
        <v>0</v>
      </c>
      <c r="Q164" s="145">
        <v>3.5E-4</v>
      </c>
      <c r="R164" s="145">
        <f t="shared" si="12"/>
        <v>6.9999999999999999E-4</v>
      </c>
      <c r="S164" s="145">
        <v>0</v>
      </c>
      <c r="T164" s="146">
        <f t="shared" si="13"/>
        <v>0</v>
      </c>
      <c r="AR164" s="12" t="s">
        <v>161</v>
      </c>
      <c r="AT164" s="12" t="s">
        <v>148</v>
      </c>
      <c r="AU164" s="12" t="s">
        <v>106</v>
      </c>
      <c r="AY164" s="12" t="s">
        <v>107</v>
      </c>
      <c r="BE164" s="147">
        <f t="shared" si="14"/>
        <v>0</v>
      </c>
      <c r="BF164" s="147">
        <f t="shared" si="15"/>
        <v>0</v>
      </c>
      <c r="BG164" s="147">
        <f t="shared" si="16"/>
        <v>0</v>
      </c>
      <c r="BH164" s="147">
        <f t="shared" si="17"/>
        <v>0</v>
      </c>
      <c r="BI164" s="147">
        <f t="shared" si="18"/>
        <v>0</v>
      </c>
      <c r="BJ164" s="12" t="s">
        <v>106</v>
      </c>
      <c r="BK164" s="147">
        <f t="shared" si="19"/>
        <v>0</v>
      </c>
      <c r="BL164" s="12" t="s">
        <v>161</v>
      </c>
      <c r="BM164" s="12" t="s">
        <v>669</v>
      </c>
    </row>
    <row r="165" spans="2:65" s="1" customFormat="1" ht="16.5" customHeight="1">
      <c r="B165" s="135"/>
      <c r="C165" s="148" t="s">
        <v>401</v>
      </c>
      <c r="D165" s="148" t="s">
        <v>148</v>
      </c>
      <c r="E165" s="149" t="s">
        <v>670</v>
      </c>
      <c r="F165" s="150" t="s">
        <v>671</v>
      </c>
      <c r="G165" s="151" t="s">
        <v>126</v>
      </c>
      <c r="H165" s="152">
        <v>2</v>
      </c>
      <c r="I165" s="153"/>
      <c r="J165" s="154">
        <f t="shared" si="10"/>
        <v>0</v>
      </c>
      <c r="K165" s="150" t="s">
        <v>1</v>
      </c>
      <c r="L165" s="155"/>
      <c r="M165" s="156" t="s">
        <v>1</v>
      </c>
      <c r="N165" s="157" t="s">
        <v>37</v>
      </c>
      <c r="O165" s="45"/>
      <c r="P165" s="145">
        <f t="shared" si="11"/>
        <v>0</v>
      </c>
      <c r="Q165" s="145">
        <v>3.5E-4</v>
      </c>
      <c r="R165" s="145">
        <f t="shared" si="12"/>
        <v>6.9999999999999999E-4</v>
      </c>
      <c r="S165" s="145">
        <v>0</v>
      </c>
      <c r="T165" s="146">
        <f t="shared" si="13"/>
        <v>0</v>
      </c>
      <c r="AR165" s="12" t="s">
        <v>161</v>
      </c>
      <c r="AT165" s="12" t="s">
        <v>148</v>
      </c>
      <c r="AU165" s="12" t="s">
        <v>106</v>
      </c>
      <c r="AY165" s="12" t="s">
        <v>107</v>
      </c>
      <c r="BE165" s="147">
        <f t="shared" si="14"/>
        <v>0</v>
      </c>
      <c r="BF165" s="147">
        <f t="shared" si="15"/>
        <v>0</v>
      </c>
      <c r="BG165" s="147">
        <f t="shared" si="16"/>
        <v>0</v>
      </c>
      <c r="BH165" s="147">
        <f t="shared" si="17"/>
        <v>0</v>
      </c>
      <c r="BI165" s="147">
        <f t="shared" si="18"/>
        <v>0</v>
      </c>
      <c r="BJ165" s="12" t="s">
        <v>106</v>
      </c>
      <c r="BK165" s="147">
        <f t="shared" si="19"/>
        <v>0</v>
      </c>
      <c r="BL165" s="12" t="s">
        <v>161</v>
      </c>
      <c r="BM165" s="12" t="s">
        <v>672</v>
      </c>
    </row>
    <row r="166" spans="2:65" s="1" customFormat="1" ht="16.5" customHeight="1">
      <c r="B166" s="135"/>
      <c r="C166" s="148" t="s">
        <v>405</v>
      </c>
      <c r="D166" s="148" t="s">
        <v>148</v>
      </c>
      <c r="E166" s="149" t="s">
        <v>673</v>
      </c>
      <c r="F166" s="150" t="s">
        <v>674</v>
      </c>
      <c r="G166" s="151" t="s">
        <v>126</v>
      </c>
      <c r="H166" s="152">
        <v>2</v>
      </c>
      <c r="I166" s="153"/>
      <c r="J166" s="154">
        <f t="shared" si="10"/>
        <v>0</v>
      </c>
      <c r="K166" s="150" t="s">
        <v>1</v>
      </c>
      <c r="L166" s="155"/>
      <c r="M166" s="156" t="s">
        <v>1</v>
      </c>
      <c r="N166" s="157" t="s">
        <v>37</v>
      </c>
      <c r="O166" s="45"/>
      <c r="P166" s="145">
        <f t="shared" si="11"/>
        <v>0</v>
      </c>
      <c r="Q166" s="145">
        <v>3.5E-4</v>
      </c>
      <c r="R166" s="145">
        <f t="shared" si="12"/>
        <v>6.9999999999999999E-4</v>
      </c>
      <c r="S166" s="145">
        <v>0</v>
      </c>
      <c r="T166" s="146">
        <f t="shared" si="13"/>
        <v>0</v>
      </c>
      <c r="AR166" s="12" t="s">
        <v>161</v>
      </c>
      <c r="AT166" s="12" t="s">
        <v>148</v>
      </c>
      <c r="AU166" s="12" t="s">
        <v>106</v>
      </c>
      <c r="AY166" s="12" t="s">
        <v>107</v>
      </c>
      <c r="BE166" s="147">
        <f t="shared" si="14"/>
        <v>0</v>
      </c>
      <c r="BF166" s="147">
        <f t="shared" si="15"/>
        <v>0</v>
      </c>
      <c r="BG166" s="147">
        <f t="shared" si="16"/>
        <v>0</v>
      </c>
      <c r="BH166" s="147">
        <f t="shared" si="17"/>
        <v>0</v>
      </c>
      <c r="BI166" s="147">
        <f t="shared" si="18"/>
        <v>0</v>
      </c>
      <c r="BJ166" s="12" t="s">
        <v>106</v>
      </c>
      <c r="BK166" s="147">
        <f t="shared" si="19"/>
        <v>0</v>
      </c>
      <c r="BL166" s="12" t="s">
        <v>161</v>
      </c>
      <c r="BM166" s="12" t="s">
        <v>675</v>
      </c>
    </row>
    <row r="167" spans="2:65" s="1" customFormat="1" ht="16.5" customHeight="1">
      <c r="B167" s="135"/>
      <c r="C167" s="148" t="s">
        <v>408</v>
      </c>
      <c r="D167" s="148" t="s">
        <v>148</v>
      </c>
      <c r="E167" s="149" t="s">
        <v>676</v>
      </c>
      <c r="F167" s="150" t="s">
        <v>677</v>
      </c>
      <c r="G167" s="151" t="s">
        <v>126</v>
      </c>
      <c r="H167" s="152">
        <v>1</v>
      </c>
      <c r="I167" s="153"/>
      <c r="J167" s="154">
        <f t="shared" si="10"/>
        <v>0</v>
      </c>
      <c r="K167" s="150" t="s">
        <v>1</v>
      </c>
      <c r="L167" s="155"/>
      <c r="M167" s="156" t="s">
        <v>1</v>
      </c>
      <c r="N167" s="157" t="s">
        <v>37</v>
      </c>
      <c r="O167" s="45"/>
      <c r="P167" s="145">
        <f t="shared" si="11"/>
        <v>0</v>
      </c>
      <c r="Q167" s="145">
        <v>3.5E-4</v>
      </c>
      <c r="R167" s="145">
        <f t="shared" si="12"/>
        <v>3.5E-4</v>
      </c>
      <c r="S167" s="145">
        <v>0</v>
      </c>
      <c r="T167" s="146">
        <f t="shared" si="13"/>
        <v>0</v>
      </c>
      <c r="AR167" s="12" t="s">
        <v>161</v>
      </c>
      <c r="AT167" s="12" t="s">
        <v>148</v>
      </c>
      <c r="AU167" s="12" t="s">
        <v>106</v>
      </c>
      <c r="AY167" s="12" t="s">
        <v>107</v>
      </c>
      <c r="BE167" s="147">
        <f t="shared" si="14"/>
        <v>0</v>
      </c>
      <c r="BF167" s="147">
        <f t="shared" si="15"/>
        <v>0</v>
      </c>
      <c r="BG167" s="147">
        <f t="shared" si="16"/>
        <v>0</v>
      </c>
      <c r="BH167" s="147">
        <f t="shared" si="17"/>
        <v>0</v>
      </c>
      <c r="BI167" s="147">
        <f t="shared" si="18"/>
        <v>0</v>
      </c>
      <c r="BJ167" s="12" t="s">
        <v>106</v>
      </c>
      <c r="BK167" s="147">
        <f t="shared" si="19"/>
        <v>0</v>
      </c>
      <c r="BL167" s="12" t="s">
        <v>161</v>
      </c>
      <c r="BM167" s="12" t="s">
        <v>678</v>
      </c>
    </row>
    <row r="168" spans="2:65" s="1" customFormat="1" ht="16.5" customHeight="1">
      <c r="B168" s="135"/>
      <c r="C168" s="148" t="s">
        <v>412</v>
      </c>
      <c r="D168" s="148" t="s">
        <v>148</v>
      </c>
      <c r="E168" s="149" t="s">
        <v>679</v>
      </c>
      <c r="F168" s="150" t="s">
        <v>680</v>
      </c>
      <c r="G168" s="151" t="s">
        <v>126</v>
      </c>
      <c r="H168" s="152">
        <v>1</v>
      </c>
      <c r="I168" s="153"/>
      <c r="J168" s="154">
        <f t="shared" si="10"/>
        <v>0</v>
      </c>
      <c r="K168" s="150" t="s">
        <v>1</v>
      </c>
      <c r="L168" s="155"/>
      <c r="M168" s="156" t="s">
        <v>1</v>
      </c>
      <c r="N168" s="157" t="s">
        <v>37</v>
      </c>
      <c r="O168" s="45"/>
      <c r="P168" s="145">
        <f t="shared" si="11"/>
        <v>0</v>
      </c>
      <c r="Q168" s="145">
        <v>3.5E-4</v>
      </c>
      <c r="R168" s="145">
        <f t="shared" si="12"/>
        <v>3.5E-4</v>
      </c>
      <c r="S168" s="145">
        <v>0</v>
      </c>
      <c r="T168" s="146">
        <f t="shared" si="13"/>
        <v>0</v>
      </c>
      <c r="AR168" s="12" t="s">
        <v>161</v>
      </c>
      <c r="AT168" s="12" t="s">
        <v>148</v>
      </c>
      <c r="AU168" s="12" t="s">
        <v>106</v>
      </c>
      <c r="AY168" s="12" t="s">
        <v>107</v>
      </c>
      <c r="BE168" s="147">
        <f t="shared" si="14"/>
        <v>0</v>
      </c>
      <c r="BF168" s="147">
        <f t="shared" si="15"/>
        <v>0</v>
      </c>
      <c r="BG168" s="147">
        <f t="shared" si="16"/>
        <v>0</v>
      </c>
      <c r="BH168" s="147">
        <f t="shared" si="17"/>
        <v>0</v>
      </c>
      <c r="BI168" s="147">
        <f t="shared" si="18"/>
        <v>0</v>
      </c>
      <c r="BJ168" s="12" t="s">
        <v>106</v>
      </c>
      <c r="BK168" s="147">
        <f t="shared" si="19"/>
        <v>0</v>
      </c>
      <c r="BL168" s="12" t="s">
        <v>161</v>
      </c>
      <c r="BM168" s="12" t="s">
        <v>681</v>
      </c>
    </row>
    <row r="169" spans="2:65" s="1" customFormat="1" ht="16.5" customHeight="1">
      <c r="B169" s="135"/>
      <c r="C169" s="148" t="s">
        <v>416</v>
      </c>
      <c r="D169" s="148" t="s">
        <v>148</v>
      </c>
      <c r="E169" s="149" t="s">
        <v>682</v>
      </c>
      <c r="F169" s="150" t="s">
        <v>683</v>
      </c>
      <c r="G169" s="151" t="s">
        <v>126</v>
      </c>
      <c r="H169" s="152">
        <v>1</v>
      </c>
      <c r="I169" s="153"/>
      <c r="J169" s="154">
        <f t="shared" si="10"/>
        <v>0</v>
      </c>
      <c r="K169" s="150" t="s">
        <v>1</v>
      </c>
      <c r="L169" s="155"/>
      <c r="M169" s="156" t="s">
        <v>1</v>
      </c>
      <c r="N169" s="157" t="s">
        <v>37</v>
      </c>
      <c r="O169" s="45"/>
      <c r="P169" s="145">
        <f t="shared" si="11"/>
        <v>0</v>
      </c>
      <c r="Q169" s="145">
        <v>3.5E-4</v>
      </c>
      <c r="R169" s="145">
        <f t="shared" si="12"/>
        <v>3.5E-4</v>
      </c>
      <c r="S169" s="145">
        <v>0</v>
      </c>
      <c r="T169" s="146">
        <f t="shared" si="13"/>
        <v>0</v>
      </c>
      <c r="AR169" s="12" t="s">
        <v>161</v>
      </c>
      <c r="AT169" s="12" t="s">
        <v>148</v>
      </c>
      <c r="AU169" s="12" t="s">
        <v>106</v>
      </c>
      <c r="AY169" s="12" t="s">
        <v>107</v>
      </c>
      <c r="BE169" s="147">
        <f t="shared" si="14"/>
        <v>0</v>
      </c>
      <c r="BF169" s="147">
        <f t="shared" si="15"/>
        <v>0</v>
      </c>
      <c r="BG169" s="147">
        <f t="shared" si="16"/>
        <v>0</v>
      </c>
      <c r="BH169" s="147">
        <f t="shared" si="17"/>
        <v>0</v>
      </c>
      <c r="BI169" s="147">
        <f t="shared" si="18"/>
        <v>0</v>
      </c>
      <c r="BJ169" s="12" t="s">
        <v>106</v>
      </c>
      <c r="BK169" s="147">
        <f t="shared" si="19"/>
        <v>0</v>
      </c>
      <c r="BL169" s="12" t="s">
        <v>161</v>
      </c>
      <c r="BM169" s="12" t="s">
        <v>684</v>
      </c>
    </row>
    <row r="170" spans="2:65" s="1" customFormat="1" ht="16.5" customHeight="1">
      <c r="B170" s="135"/>
      <c r="C170" s="148" t="s">
        <v>420</v>
      </c>
      <c r="D170" s="148" t="s">
        <v>148</v>
      </c>
      <c r="E170" s="149" t="s">
        <v>685</v>
      </c>
      <c r="F170" s="150" t="s">
        <v>686</v>
      </c>
      <c r="G170" s="151" t="s">
        <v>126</v>
      </c>
      <c r="H170" s="152">
        <v>1</v>
      </c>
      <c r="I170" s="153"/>
      <c r="J170" s="154">
        <f t="shared" si="10"/>
        <v>0</v>
      </c>
      <c r="K170" s="150" t="s">
        <v>1</v>
      </c>
      <c r="L170" s="155"/>
      <c r="M170" s="156" t="s">
        <v>1</v>
      </c>
      <c r="N170" s="157" t="s">
        <v>37</v>
      </c>
      <c r="O170" s="45"/>
      <c r="P170" s="145">
        <f t="shared" si="11"/>
        <v>0</v>
      </c>
      <c r="Q170" s="145">
        <v>3.5E-4</v>
      </c>
      <c r="R170" s="145">
        <f t="shared" si="12"/>
        <v>3.5E-4</v>
      </c>
      <c r="S170" s="145">
        <v>0</v>
      </c>
      <c r="T170" s="146">
        <f t="shared" si="13"/>
        <v>0</v>
      </c>
      <c r="AR170" s="12" t="s">
        <v>161</v>
      </c>
      <c r="AT170" s="12" t="s">
        <v>148</v>
      </c>
      <c r="AU170" s="12" t="s">
        <v>106</v>
      </c>
      <c r="AY170" s="12" t="s">
        <v>107</v>
      </c>
      <c r="BE170" s="147">
        <f t="shared" si="14"/>
        <v>0</v>
      </c>
      <c r="BF170" s="147">
        <f t="shared" si="15"/>
        <v>0</v>
      </c>
      <c r="BG170" s="147">
        <f t="shared" si="16"/>
        <v>0</v>
      </c>
      <c r="BH170" s="147">
        <f t="shared" si="17"/>
        <v>0</v>
      </c>
      <c r="BI170" s="147">
        <f t="shared" si="18"/>
        <v>0</v>
      </c>
      <c r="BJ170" s="12" t="s">
        <v>106</v>
      </c>
      <c r="BK170" s="147">
        <f t="shared" si="19"/>
        <v>0</v>
      </c>
      <c r="BL170" s="12" t="s">
        <v>161</v>
      </c>
      <c r="BM170" s="12" t="s">
        <v>687</v>
      </c>
    </row>
    <row r="171" spans="2:65" s="1" customFormat="1" ht="16.5" customHeight="1">
      <c r="B171" s="135"/>
      <c r="C171" s="148" t="s">
        <v>424</v>
      </c>
      <c r="D171" s="148" t="s">
        <v>148</v>
      </c>
      <c r="E171" s="149" t="s">
        <v>688</v>
      </c>
      <c r="F171" s="150" t="s">
        <v>689</v>
      </c>
      <c r="G171" s="151" t="s">
        <v>126</v>
      </c>
      <c r="H171" s="152">
        <v>1</v>
      </c>
      <c r="I171" s="153"/>
      <c r="J171" s="154">
        <f t="shared" si="10"/>
        <v>0</v>
      </c>
      <c r="K171" s="150" t="s">
        <v>1</v>
      </c>
      <c r="L171" s="155"/>
      <c r="M171" s="156" t="s">
        <v>1</v>
      </c>
      <c r="N171" s="157" t="s">
        <v>37</v>
      </c>
      <c r="O171" s="45"/>
      <c r="P171" s="145">
        <f t="shared" si="11"/>
        <v>0</v>
      </c>
      <c r="Q171" s="145">
        <v>3.5E-4</v>
      </c>
      <c r="R171" s="145">
        <f t="shared" si="12"/>
        <v>3.5E-4</v>
      </c>
      <c r="S171" s="145">
        <v>0</v>
      </c>
      <c r="T171" s="146">
        <f t="shared" si="13"/>
        <v>0</v>
      </c>
      <c r="AR171" s="12" t="s">
        <v>161</v>
      </c>
      <c r="AT171" s="12" t="s">
        <v>148</v>
      </c>
      <c r="AU171" s="12" t="s">
        <v>106</v>
      </c>
      <c r="AY171" s="12" t="s">
        <v>107</v>
      </c>
      <c r="BE171" s="147">
        <f t="shared" si="14"/>
        <v>0</v>
      </c>
      <c r="BF171" s="147">
        <f t="shared" si="15"/>
        <v>0</v>
      </c>
      <c r="BG171" s="147">
        <f t="shared" si="16"/>
        <v>0</v>
      </c>
      <c r="BH171" s="147">
        <f t="shared" si="17"/>
        <v>0</v>
      </c>
      <c r="BI171" s="147">
        <f t="shared" si="18"/>
        <v>0</v>
      </c>
      <c r="BJ171" s="12" t="s">
        <v>106</v>
      </c>
      <c r="BK171" s="147">
        <f t="shared" si="19"/>
        <v>0</v>
      </c>
      <c r="BL171" s="12" t="s">
        <v>161</v>
      </c>
      <c r="BM171" s="12" t="s">
        <v>690</v>
      </c>
    </row>
    <row r="172" spans="2:65" s="1" customFormat="1" ht="16.5" customHeight="1">
      <c r="B172" s="135"/>
      <c r="C172" s="148" t="s">
        <v>428</v>
      </c>
      <c r="D172" s="148" t="s">
        <v>148</v>
      </c>
      <c r="E172" s="149" t="s">
        <v>691</v>
      </c>
      <c r="F172" s="150" t="s">
        <v>692</v>
      </c>
      <c r="G172" s="151" t="s">
        <v>126</v>
      </c>
      <c r="H172" s="152">
        <v>1</v>
      </c>
      <c r="I172" s="153"/>
      <c r="J172" s="154">
        <f t="shared" si="10"/>
        <v>0</v>
      </c>
      <c r="K172" s="150" t="s">
        <v>1</v>
      </c>
      <c r="L172" s="155"/>
      <c r="M172" s="156" t="s">
        <v>1</v>
      </c>
      <c r="N172" s="157" t="s">
        <v>37</v>
      </c>
      <c r="O172" s="45"/>
      <c r="P172" s="145">
        <f t="shared" si="11"/>
        <v>0</v>
      </c>
      <c r="Q172" s="145">
        <v>3.5E-4</v>
      </c>
      <c r="R172" s="145">
        <f t="shared" si="12"/>
        <v>3.5E-4</v>
      </c>
      <c r="S172" s="145">
        <v>0</v>
      </c>
      <c r="T172" s="146">
        <f t="shared" si="13"/>
        <v>0</v>
      </c>
      <c r="AR172" s="12" t="s">
        <v>161</v>
      </c>
      <c r="AT172" s="12" t="s">
        <v>148</v>
      </c>
      <c r="AU172" s="12" t="s">
        <v>106</v>
      </c>
      <c r="AY172" s="12" t="s">
        <v>107</v>
      </c>
      <c r="BE172" s="147">
        <f t="shared" si="14"/>
        <v>0</v>
      </c>
      <c r="BF172" s="147">
        <f t="shared" si="15"/>
        <v>0</v>
      </c>
      <c r="BG172" s="147">
        <f t="shared" si="16"/>
        <v>0</v>
      </c>
      <c r="BH172" s="147">
        <f t="shared" si="17"/>
        <v>0</v>
      </c>
      <c r="BI172" s="147">
        <f t="shared" si="18"/>
        <v>0</v>
      </c>
      <c r="BJ172" s="12" t="s">
        <v>106</v>
      </c>
      <c r="BK172" s="147">
        <f t="shared" si="19"/>
        <v>0</v>
      </c>
      <c r="BL172" s="12" t="s">
        <v>161</v>
      </c>
      <c r="BM172" s="12" t="s">
        <v>693</v>
      </c>
    </row>
    <row r="173" spans="2:65" s="1" customFormat="1" ht="16.5" customHeight="1">
      <c r="B173" s="135"/>
      <c r="C173" s="148" t="s">
        <v>432</v>
      </c>
      <c r="D173" s="148" t="s">
        <v>148</v>
      </c>
      <c r="E173" s="149" t="s">
        <v>694</v>
      </c>
      <c r="F173" s="150" t="s">
        <v>695</v>
      </c>
      <c r="G173" s="151" t="s">
        <v>126</v>
      </c>
      <c r="H173" s="152">
        <v>1</v>
      </c>
      <c r="I173" s="153"/>
      <c r="J173" s="154">
        <f t="shared" si="10"/>
        <v>0</v>
      </c>
      <c r="K173" s="150" t="s">
        <v>1</v>
      </c>
      <c r="L173" s="155"/>
      <c r="M173" s="156" t="s">
        <v>1</v>
      </c>
      <c r="N173" s="157" t="s">
        <v>37</v>
      </c>
      <c r="O173" s="45"/>
      <c r="P173" s="145">
        <f t="shared" si="11"/>
        <v>0</v>
      </c>
      <c r="Q173" s="145">
        <v>3.5E-4</v>
      </c>
      <c r="R173" s="145">
        <f t="shared" si="12"/>
        <v>3.5E-4</v>
      </c>
      <c r="S173" s="145">
        <v>0</v>
      </c>
      <c r="T173" s="146">
        <f t="shared" si="13"/>
        <v>0</v>
      </c>
      <c r="AR173" s="12" t="s">
        <v>161</v>
      </c>
      <c r="AT173" s="12" t="s">
        <v>148</v>
      </c>
      <c r="AU173" s="12" t="s">
        <v>106</v>
      </c>
      <c r="AY173" s="12" t="s">
        <v>107</v>
      </c>
      <c r="BE173" s="147">
        <f t="shared" si="14"/>
        <v>0</v>
      </c>
      <c r="BF173" s="147">
        <f t="shared" si="15"/>
        <v>0</v>
      </c>
      <c r="BG173" s="147">
        <f t="shared" si="16"/>
        <v>0</v>
      </c>
      <c r="BH173" s="147">
        <f t="shared" si="17"/>
        <v>0</v>
      </c>
      <c r="BI173" s="147">
        <f t="shared" si="18"/>
        <v>0</v>
      </c>
      <c r="BJ173" s="12" t="s">
        <v>106</v>
      </c>
      <c r="BK173" s="147">
        <f t="shared" si="19"/>
        <v>0</v>
      </c>
      <c r="BL173" s="12" t="s">
        <v>161</v>
      </c>
      <c r="BM173" s="12" t="s">
        <v>696</v>
      </c>
    </row>
    <row r="174" spans="2:65" s="1" customFormat="1" ht="16.5" customHeight="1">
      <c r="B174" s="135"/>
      <c r="C174" s="148" t="s">
        <v>436</v>
      </c>
      <c r="D174" s="148" t="s">
        <v>148</v>
      </c>
      <c r="E174" s="149" t="s">
        <v>697</v>
      </c>
      <c r="F174" s="150" t="s">
        <v>698</v>
      </c>
      <c r="G174" s="151" t="s">
        <v>126</v>
      </c>
      <c r="H174" s="152">
        <v>1</v>
      </c>
      <c r="I174" s="153"/>
      <c r="J174" s="154">
        <f t="shared" si="10"/>
        <v>0</v>
      </c>
      <c r="K174" s="150" t="s">
        <v>1</v>
      </c>
      <c r="L174" s="155"/>
      <c r="M174" s="156" t="s">
        <v>1</v>
      </c>
      <c r="N174" s="157" t="s">
        <v>37</v>
      </c>
      <c r="O174" s="45"/>
      <c r="P174" s="145">
        <f t="shared" si="11"/>
        <v>0</v>
      </c>
      <c r="Q174" s="145">
        <v>3.5E-4</v>
      </c>
      <c r="R174" s="145">
        <f t="shared" si="12"/>
        <v>3.5E-4</v>
      </c>
      <c r="S174" s="145">
        <v>0</v>
      </c>
      <c r="T174" s="146">
        <f t="shared" si="13"/>
        <v>0</v>
      </c>
      <c r="AR174" s="12" t="s">
        <v>161</v>
      </c>
      <c r="AT174" s="12" t="s">
        <v>148</v>
      </c>
      <c r="AU174" s="12" t="s">
        <v>106</v>
      </c>
      <c r="AY174" s="12" t="s">
        <v>107</v>
      </c>
      <c r="BE174" s="147">
        <f t="shared" si="14"/>
        <v>0</v>
      </c>
      <c r="BF174" s="147">
        <f t="shared" si="15"/>
        <v>0</v>
      </c>
      <c r="BG174" s="147">
        <f t="shared" si="16"/>
        <v>0</v>
      </c>
      <c r="BH174" s="147">
        <f t="shared" si="17"/>
        <v>0</v>
      </c>
      <c r="BI174" s="147">
        <f t="shared" si="18"/>
        <v>0</v>
      </c>
      <c r="BJ174" s="12" t="s">
        <v>106</v>
      </c>
      <c r="BK174" s="147">
        <f t="shared" si="19"/>
        <v>0</v>
      </c>
      <c r="BL174" s="12" t="s">
        <v>161</v>
      </c>
      <c r="BM174" s="12" t="s">
        <v>699</v>
      </c>
    </row>
    <row r="175" spans="2:65" s="1" customFormat="1" ht="16.5" customHeight="1">
      <c r="B175" s="135"/>
      <c r="C175" s="148" t="s">
        <v>440</v>
      </c>
      <c r="D175" s="148" t="s">
        <v>148</v>
      </c>
      <c r="E175" s="149" t="s">
        <v>700</v>
      </c>
      <c r="F175" s="150" t="s">
        <v>701</v>
      </c>
      <c r="G175" s="151" t="s">
        <v>126</v>
      </c>
      <c r="H175" s="152">
        <v>1</v>
      </c>
      <c r="I175" s="153"/>
      <c r="J175" s="154">
        <f t="shared" si="10"/>
        <v>0</v>
      </c>
      <c r="K175" s="150" t="s">
        <v>1</v>
      </c>
      <c r="L175" s="155"/>
      <c r="M175" s="156" t="s">
        <v>1</v>
      </c>
      <c r="N175" s="157" t="s">
        <v>37</v>
      </c>
      <c r="O175" s="45"/>
      <c r="P175" s="145">
        <f t="shared" si="11"/>
        <v>0</v>
      </c>
      <c r="Q175" s="145">
        <v>3.5E-4</v>
      </c>
      <c r="R175" s="145">
        <f t="shared" si="12"/>
        <v>3.5E-4</v>
      </c>
      <c r="S175" s="145">
        <v>0</v>
      </c>
      <c r="T175" s="146">
        <f t="shared" si="13"/>
        <v>0</v>
      </c>
      <c r="AR175" s="12" t="s">
        <v>161</v>
      </c>
      <c r="AT175" s="12" t="s">
        <v>148</v>
      </c>
      <c r="AU175" s="12" t="s">
        <v>106</v>
      </c>
      <c r="AY175" s="12" t="s">
        <v>107</v>
      </c>
      <c r="BE175" s="147">
        <f t="shared" si="14"/>
        <v>0</v>
      </c>
      <c r="BF175" s="147">
        <f t="shared" si="15"/>
        <v>0</v>
      </c>
      <c r="BG175" s="147">
        <f t="shared" si="16"/>
        <v>0</v>
      </c>
      <c r="BH175" s="147">
        <f t="shared" si="17"/>
        <v>0</v>
      </c>
      <c r="BI175" s="147">
        <f t="shared" si="18"/>
        <v>0</v>
      </c>
      <c r="BJ175" s="12" t="s">
        <v>106</v>
      </c>
      <c r="BK175" s="147">
        <f t="shared" si="19"/>
        <v>0</v>
      </c>
      <c r="BL175" s="12" t="s">
        <v>161</v>
      </c>
      <c r="BM175" s="12" t="s">
        <v>702</v>
      </c>
    </row>
    <row r="176" spans="2:65" s="1" customFormat="1" ht="16.5" customHeight="1">
      <c r="B176" s="135"/>
      <c r="C176" s="148" t="s">
        <v>444</v>
      </c>
      <c r="D176" s="148" t="s">
        <v>148</v>
      </c>
      <c r="E176" s="149" t="s">
        <v>703</v>
      </c>
      <c r="F176" s="150" t="s">
        <v>704</v>
      </c>
      <c r="G176" s="151" t="s">
        <v>126</v>
      </c>
      <c r="H176" s="152">
        <v>1</v>
      </c>
      <c r="I176" s="153"/>
      <c r="J176" s="154">
        <f t="shared" si="10"/>
        <v>0</v>
      </c>
      <c r="K176" s="150" t="s">
        <v>1</v>
      </c>
      <c r="L176" s="155"/>
      <c r="M176" s="156" t="s">
        <v>1</v>
      </c>
      <c r="N176" s="157" t="s">
        <v>37</v>
      </c>
      <c r="O176" s="45"/>
      <c r="P176" s="145">
        <f t="shared" si="11"/>
        <v>0</v>
      </c>
      <c r="Q176" s="145">
        <v>3.5E-4</v>
      </c>
      <c r="R176" s="145">
        <f t="shared" si="12"/>
        <v>3.5E-4</v>
      </c>
      <c r="S176" s="145">
        <v>0</v>
      </c>
      <c r="T176" s="146">
        <f t="shared" si="13"/>
        <v>0</v>
      </c>
      <c r="AR176" s="12" t="s">
        <v>161</v>
      </c>
      <c r="AT176" s="12" t="s">
        <v>148</v>
      </c>
      <c r="AU176" s="12" t="s">
        <v>106</v>
      </c>
      <c r="AY176" s="12" t="s">
        <v>107</v>
      </c>
      <c r="BE176" s="147">
        <f t="shared" si="14"/>
        <v>0</v>
      </c>
      <c r="BF176" s="147">
        <f t="shared" si="15"/>
        <v>0</v>
      </c>
      <c r="BG176" s="147">
        <f t="shared" si="16"/>
        <v>0</v>
      </c>
      <c r="BH176" s="147">
        <f t="shared" si="17"/>
        <v>0</v>
      </c>
      <c r="BI176" s="147">
        <f t="shared" si="18"/>
        <v>0</v>
      </c>
      <c r="BJ176" s="12" t="s">
        <v>106</v>
      </c>
      <c r="BK176" s="147">
        <f t="shared" si="19"/>
        <v>0</v>
      </c>
      <c r="BL176" s="12" t="s">
        <v>161</v>
      </c>
      <c r="BM176" s="12" t="s">
        <v>705</v>
      </c>
    </row>
    <row r="177" spans="2:65" s="1" customFormat="1" ht="16.5" customHeight="1">
      <c r="B177" s="135"/>
      <c r="C177" s="148" t="s">
        <v>448</v>
      </c>
      <c r="D177" s="148" t="s">
        <v>148</v>
      </c>
      <c r="E177" s="149" t="s">
        <v>706</v>
      </c>
      <c r="F177" s="150" t="s">
        <v>707</v>
      </c>
      <c r="G177" s="151" t="s">
        <v>126</v>
      </c>
      <c r="H177" s="152">
        <v>1</v>
      </c>
      <c r="I177" s="153"/>
      <c r="J177" s="154">
        <f t="shared" si="10"/>
        <v>0</v>
      </c>
      <c r="K177" s="150" t="s">
        <v>1</v>
      </c>
      <c r="L177" s="155"/>
      <c r="M177" s="156" t="s">
        <v>1</v>
      </c>
      <c r="N177" s="157" t="s">
        <v>37</v>
      </c>
      <c r="O177" s="45"/>
      <c r="P177" s="145">
        <f t="shared" si="11"/>
        <v>0</v>
      </c>
      <c r="Q177" s="145">
        <v>3.5E-4</v>
      </c>
      <c r="R177" s="145">
        <f t="shared" si="12"/>
        <v>3.5E-4</v>
      </c>
      <c r="S177" s="145">
        <v>0</v>
      </c>
      <c r="T177" s="146">
        <f t="shared" si="13"/>
        <v>0</v>
      </c>
      <c r="AR177" s="12" t="s">
        <v>161</v>
      </c>
      <c r="AT177" s="12" t="s">
        <v>148</v>
      </c>
      <c r="AU177" s="12" t="s">
        <v>106</v>
      </c>
      <c r="AY177" s="12" t="s">
        <v>107</v>
      </c>
      <c r="BE177" s="147">
        <f t="shared" si="14"/>
        <v>0</v>
      </c>
      <c r="BF177" s="147">
        <f t="shared" si="15"/>
        <v>0</v>
      </c>
      <c r="BG177" s="147">
        <f t="shared" si="16"/>
        <v>0</v>
      </c>
      <c r="BH177" s="147">
        <f t="shared" si="17"/>
        <v>0</v>
      </c>
      <c r="BI177" s="147">
        <f t="shared" si="18"/>
        <v>0</v>
      </c>
      <c r="BJ177" s="12" t="s">
        <v>106</v>
      </c>
      <c r="BK177" s="147">
        <f t="shared" si="19"/>
        <v>0</v>
      </c>
      <c r="BL177" s="12" t="s">
        <v>161</v>
      </c>
      <c r="BM177" s="12" t="s">
        <v>708</v>
      </c>
    </row>
    <row r="178" spans="2:65" s="1" customFormat="1" ht="16.5" customHeight="1">
      <c r="B178" s="135"/>
      <c r="C178" s="148" t="s">
        <v>452</v>
      </c>
      <c r="D178" s="148" t="s">
        <v>148</v>
      </c>
      <c r="E178" s="149" t="s">
        <v>709</v>
      </c>
      <c r="F178" s="150" t="s">
        <v>710</v>
      </c>
      <c r="G178" s="151" t="s">
        <v>126</v>
      </c>
      <c r="H178" s="152">
        <v>1</v>
      </c>
      <c r="I178" s="153"/>
      <c r="J178" s="154">
        <f t="shared" si="10"/>
        <v>0</v>
      </c>
      <c r="K178" s="150" t="s">
        <v>1</v>
      </c>
      <c r="L178" s="155"/>
      <c r="M178" s="156" t="s">
        <v>1</v>
      </c>
      <c r="N178" s="157" t="s">
        <v>37</v>
      </c>
      <c r="O178" s="45"/>
      <c r="P178" s="145">
        <f t="shared" si="11"/>
        <v>0</v>
      </c>
      <c r="Q178" s="145">
        <v>3.5E-4</v>
      </c>
      <c r="R178" s="145">
        <f t="shared" si="12"/>
        <v>3.5E-4</v>
      </c>
      <c r="S178" s="145">
        <v>0</v>
      </c>
      <c r="T178" s="146">
        <f t="shared" si="13"/>
        <v>0</v>
      </c>
      <c r="AR178" s="12" t="s">
        <v>161</v>
      </c>
      <c r="AT178" s="12" t="s">
        <v>148</v>
      </c>
      <c r="AU178" s="12" t="s">
        <v>106</v>
      </c>
      <c r="AY178" s="12" t="s">
        <v>107</v>
      </c>
      <c r="BE178" s="147">
        <f t="shared" si="14"/>
        <v>0</v>
      </c>
      <c r="BF178" s="147">
        <f t="shared" si="15"/>
        <v>0</v>
      </c>
      <c r="BG178" s="147">
        <f t="shared" si="16"/>
        <v>0</v>
      </c>
      <c r="BH178" s="147">
        <f t="shared" si="17"/>
        <v>0</v>
      </c>
      <c r="BI178" s="147">
        <f t="shared" si="18"/>
        <v>0</v>
      </c>
      <c r="BJ178" s="12" t="s">
        <v>106</v>
      </c>
      <c r="BK178" s="147">
        <f t="shared" si="19"/>
        <v>0</v>
      </c>
      <c r="BL178" s="12" t="s">
        <v>161</v>
      </c>
      <c r="BM178" s="12" t="s">
        <v>711</v>
      </c>
    </row>
    <row r="179" spans="2:65" s="1" customFormat="1" ht="16.5" customHeight="1">
      <c r="B179" s="135"/>
      <c r="C179" s="148" t="s">
        <v>456</v>
      </c>
      <c r="D179" s="148" t="s">
        <v>148</v>
      </c>
      <c r="E179" s="149" t="s">
        <v>712</v>
      </c>
      <c r="F179" s="150" t="s">
        <v>713</v>
      </c>
      <c r="G179" s="151" t="s">
        <v>126</v>
      </c>
      <c r="H179" s="152">
        <v>1</v>
      </c>
      <c r="I179" s="153"/>
      <c r="J179" s="154">
        <f t="shared" si="10"/>
        <v>0</v>
      </c>
      <c r="K179" s="150" t="s">
        <v>1</v>
      </c>
      <c r="L179" s="155"/>
      <c r="M179" s="156" t="s">
        <v>1</v>
      </c>
      <c r="N179" s="157" t="s">
        <v>37</v>
      </c>
      <c r="O179" s="45"/>
      <c r="P179" s="145">
        <f t="shared" si="11"/>
        <v>0</v>
      </c>
      <c r="Q179" s="145">
        <v>3.5E-4</v>
      </c>
      <c r="R179" s="145">
        <f t="shared" si="12"/>
        <v>3.5E-4</v>
      </c>
      <c r="S179" s="145">
        <v>0</v>
      </c>
      <c r="T179" s="146">
        <f t="shared" si="13"/>
        <v>0</v>
      </c>
      <c r="AR179" s="12" t="s">
        <v>161</v>
      </c>
      <c r="AT179" s="12" t="s">
        <v>148</v>
      </c>
      <c r="AU179" s="12" t="s">
        <v>106</v>
      </c>
      <c r="AY179" s="12" t="s">
        <v>107</v>
      </c>
      <c r="BE179" s="147">
        <f t="shared" si="14"/>
        <v>0</v>
      </c>
      <c r="BF179" s="147">
        <f t="shared" si="15"/>
        <v>0</v>
      </c>
      <c r="BG179" s="147">
        <f t="shared" si="16"/>
        <v>0</v>
      </c>
      <c r="BH179" s="147">
        <f t="shared" si="17"/>
        <v>0</v>
      </c>
      <c r="BI179" s="147">
        <f t="shared" si="18"/>
        <v>0</v>
      </c>
      <c r="BJ179" s="12" t="s">
        <v>106</v>
      </c>
      <c r="BK179" s="147">
        <f t="shared" si="19"/>
        <v>0</v>
      </c>
      <c r="BL179" s="12" t="s">
        <v>161</v>
      </c>
      <c r="BM179" s="12" t="s">
        <v>714</v>
      </c>
    </row>
    <row r="180" spans="2:65" s="1" customFormat="1" ht="16.5" customHeight="1">
      <c r="B180" s="135"/>
      <c r="C180" s="148" t="s">
        <v>460</v>
      </c>
      <c r="D180" s="148" t="s">
        <v>148</v>
      </c>
      <c r="E180" s="149" t="s">
        <v>715</v>
      </c>
      <c r="F180" s="150" t="s">
        <v>716</v>
      </c>
      <c r="G180" s="151" t="s">
        <v>126</v>
      </c>
      <c r="H180" s="152">
        <v>1</v>
      </c>
      <c r="I180" s="153"/>
      <c r="J180" s="154">
        <f t="shared" si="10"/>
        <v>0</v>
      </c>
      <c r="K180" s="150" t="s">
        <v>1</v>
      </c>
      <c r="L180" s="155"/>
      <c r="M180" s="156" t="s">
        <v>1</v>
      </c>
      <c r="N180" s="157" t="s">
        <v>37</v>
      </c>
      <c r="O180" s="45"/>
      <c r="P180" s="145">
        <f t="shared" si="11"/>
        <v>0</v>
      </c>
      <c r="Q180" s="145">
        <v>3.5E-4</v>
      </c>
      <c r="R180" s="145">
        <f t="shared" si="12"/>
        <v>3.5E-4</v>
      </c>
      <c r="S180" s="145">
        <v>0</v>
      </c>
      <c r="T180" s="146">
        <f t="shared" si="13"/>
        <v>0</v>
      </c>
      <c r="AR180" s="12" t="s">
        <v>161</v>
      </c>
      <c r="AT180" s="12" t="s">
        <v>148</v>
      </c>
      <c r="AU180" s="12" t="s">
        <v>106</v>
      </c>
      <c r="AY180" s="12" t="s">
        <v>107</v>
      </c>
      <c r="BE180" s="147">
        <f t="shared" si="14"/>
        <v>0</v>
      </c>
      <c r="BF180" s="147">
        <f t="shared" si="15"/>
        <v>0</v>
      </c>
      <c r="BG180" s="147">
        <f t="shared" si="16"/>
        <v>0</v>
      </c>
      <c r="BH180" s="147">
        <f t="shared" si="17"/>
        <v>0</v>
      </c>
      <c r="BI180" s="147">
        <f t="shared" si="18"/>
        <v>0</v>
      </c>
      <c r="BJ180" s="12" t="s">
        <v>106</v>
      </c>
      <c r="BK180" s="147">
        <f t="shared" si="19"/>
        <v>0</v>
      </c>
      <c r="BL180" s="12" t="s">
        <v>161</v>
      </c>
      <c r="BM180" s="12" t="s">
        <v>717</v>
      </c>
    </row>
    <row r="181" spans="2:65" s="1" customFormat="1" ht="16.5" customHeight="1">
      <c r="B181" s="135"/>
      <c r="C181" s="148" t="s">
        <v>464</v>
      </c>
      <c r="D181" s="148" t="s">
        <v>148</v>
      </c>
      <c r="E181" s="149" t="s">
        <v>718</v>
      </c>
      <c r="F181" s="150" t="s">
        <v>719</v>
      </c>
      <c r="G181" s="151" t="s">
        <v>126</v>
      </c>
      <c r="H181" s="152">
        <v>1</v>
      </c>
      <c r="I181" s="153"/>
      <c r="J181" s="154">
        <f t="shared" si="10"/>
        <v>0</v>
      </c>
      <c r="K181" s="150" t="s">
        <v>1</v>
      </c>
      <c r="L181" s="155"/>
      <c r="M181" s="156" t="s">
        <v>1</v>
      </c>
      <c r="N181" s="157" t="s">
        <v>37</v>
      </c>
      <c r="O181" s="45"/>
      <c r="P181" s="145">
        <f t="shared" si="11"/>
        <v>0</v>
      </c>
      <c r="Q181" s="145">
        <v>3.5E-4</v>
      </c>
      <c r="R181" s="145">
        <f t="shared" si="12"/>
        <v>3.5E-4</v>
      </c>
      <c r="S181" s="145">
        <v>0</v>
      </c>
      <c r="T181" s="146">
        <f t="shared" si="13"/>
        <v>0</v>
      </c>
      <c r="AR181" s="12" t="s">
        <v>161</v>
      </c>
      <c r="AT181" s="12" t="s">
        <v>148</v>
      </c>
      <c r="AU181" s="12" t="s">
        <v>106</v>
      </c>
      <c r="AY181" s="12" t="s">
        <v>107</v>
      </c>
      <c r="BE181" s="147">
        <f t="shared" si="14"/>
        <v>0</v>
      </c>
      <c r="BF181" s="147">
        <f t="shared" si="15"/>
        <v>0</v>
      </c>
      <c r="BG181" s="147">
        <f t="shared" si="16"/>
        <v>0</v>
      </c>
      <c r="BH181" s="147">
        <f t="shared" si="17"/>
        <v>0</v>
      </c>
      <c r="BI181" s="147">
        <f t="shared" si="18"/>
        <v>0</v>
      </c>
      <c r="BJ181" s="12" t="s">
        <v>106</v>
      </c>
      <c r="BK181" s="147">
        <f t="shared" si="19"/>
        <v>0</v>
      </c>
      <c r="BL181" s="12" t="s">
        <v>161</v>
      </c>
      <c r="BM181" s="12" t="s">
        <v>720</v>
      </c>
    </row>
    <row r="182" spans="2:65" s="1" customFormat="1" ht="16.5" customHeight="1">
      <c r="B182" s="135"/>
      <c r="C182" s="148" t="s">
        <v>468</v>
      </c>
      <c r="D182" s="148" t="s">
        <v>148</v>
      </c>
      <c r="E182" s="149" t="s">
        <v>721</v>
      </c>
      <c r="F182" s="150" t="s">
        <v>722</v>
      </c>
      <c r="G182" s="151" t="s">
        <v>126</v>
      </c>
      <c r="H182" s="152">
        <v>1</v>
      </c>
      <c r="I182" s="153"/>
      <c r="J182" s="154">
        <f t="shared" si="10"/>
        <v>0</v>
      </c>
      <c r="K182" s="150" t="s">
        <v>1</v>
      </c>
      <c r="L182" s="155"/>
      <c r="M182" s="156" t="s">
        <v>1</v>
      </c>
      <c r="N182" s="157" t="s">
        <v>37</v>
      </c>
      <c r="O182" s="45"/>
      <c r="P182" s="145">
        <f t="shared" si="11"/>
        <v>0</v>
      </c>
      <c r="Q182" s="145">
        <v>3.5E-4</v>
      </c>
      <c r="R182" s="145">
        <f t="shared" si="12"/>
        <v>3.5E-4</v>
      </c>
      <c r="S182" s="145">
        <v>0</v>
      </c>
      <c r="T182" s="146">
        <f t="shared" si="13"/>
        <v>0</v>
      </c>
      <c r="AR182" s="12" t="s">
        <v>161</v>
      </c>
      <c r="AT182" s="12" t="s">
        <v>148</v>
      </c>
      <c r="AU182" s="12" t="s">
        <v>106</v>
      </c>
      <c r="AY182" s="12" t="s">
        <v>107</v>
      </c>
      <c r="BE182" s="147">
        <f t="shared" si="14"/>
        <v>0</v>
      </c>
      <c r="BF182" s="147">
        <f t="shared" si="15"/>
        <v>0</v>
      </c>
      <c r="BG182" s="147">
        <f t="shared" si="16"/>
        <v>0</v>
      </c>
      <c r="BH182" s="147">
        <f t="shared" si="17"/>
        <v>0</v>
      </c>
      <c r="BI182" s="147">
        <f t="shared" si="18"/>
        <v>0</v>
      </c>
      <c r="BJ182" s="12" t="s">
        <v>106</v>
      </c>
      <c r="BK182" s="147">
        <f t="shared" si="19"/>
        <v>0</v>
      </c>
      <c r="BL182" s="12" t="s">
        <v>161</v>
      </c>
      <c r="BM182" s="12" t="s">
        <v>723</v>
      </c>
    </row>
    <row r="183" spans="2:65" s="1" customFormat="1" ht="16.5" customHeight="1">
      <c r="B183" s="135"/>
      <c r="C183" s="148" t="s">
        <v>472</v>
      </c>
      <c r="D183" s="148" t="s">
        <v>148</v>
      </c>
      <c r="E183" s="149" t="s">
        <v>724</v>
      </c>
      <c r="F183" s="150" t="s">
        <v>725</v>
      </c>
      <c r="G183" s="151" t="s">
        <v>126</v>
      </c>
      <c r="H183" s="152">
        <v>1</v>
      </c>
      <c r="I183" s="153"/>
      <c r="J183" s="154">
        <f t="shared" si="10"/>
        <v>0</v>
      </c>
      <c r="K183" s="150" t="s">
        <v>1</v>
      </c>
      <c r="L183" s="155"/>
      <c r="M183" s="156" t="s">
        <v>1</v>
      </c>
      <c r="N183" s="157" t="s">
        <v>37</v>
      </c>
      <c r="O183" s="45"/>
      <c r="P183" s="145">
        <f t="shared" si="11"/>
        <v>0</v>
      </c>
      <c r="Q183" s="145">
        <v>3.5E-4</v>
      </c>
      <c r="R183" s="145">
        <f t="shared" si="12"/>
        <v>3.5E-4</v>
      </c>
      <c r="S183" s="145">
        <v>0</v>
      </c>
      <c r="T183" s="146">
        <f t="shared" si="13"/>
        <v>0</v>
      </c>
      <c r="AR183" s="12" t="s">
        <v>161</v>
      </c>
      <c r="AT183" s="12" t="s">
        <v>148</v>
      </c>
      <c r="AU183" s="12" t="s">
        <v>106</v>
      </c>
      <c r="AY183" s="12" t="s">
        <v>107</v>
      </c>
      <c r="BE183" s="147">
        <f t="shared" si="14"/>
        <v>0</v>
      </c>
      <c r="BF183" s="147">
        <f t="shared" si="15"/>
        <v>0</v>
      </c>
      <c r="BG183" s="147">
        <f t="shared" si="16"/>
        <v>0</v>
      </c>
      <c r="BH183" s="147">
        <f t="shared" si="17"/>
        <v>0</v>
      </c>
      <c r="BI183" s="147">
        <f t="shared" si="18"/>
        <v>0</v>
      </c>
      <c r="BJ183" s="12" t="s">
        <v>106</v>
      </c>
      <c r="BK183" s="147">
        <f t="shared" si="19"/>
        <v>0</v>
      </c>
      <c r="BL183" s="12" t="s">
        <v>161</v>
      </c>
      <c r="BM183" s="12" t="s">
        <v>726</v>
      </c>
    </row>
    <row r="184" spans="2:65" s="1" customFormat="1" ht="16.5" customHeight="1">
      <c r="B184" s="135"/>
      <c r="C184" s="148" t="s">
        <v>476</v>
      </c>
      <c r="D184" s="148" t="s">
        <v>148</v>
      </c>
      <c r="E184" s="149" t="s">
        <v>727</v>
      </c>
      <c r="F184" s="150" t="s">
        <v>728</v>
      </c>
      <c r="G184" s="151" t="s">
        <v>126</v>
      </c>
      <c r="H184" s="152">
        <v>1</v>
      </c>
      <c r="I184" s="153"/>
      <c r="J184" s="154">
        <f t="shared" si="10"/>
        <v>0</v>
      </c>
      <c r="K184" s="150" t="s">
        <v>1</v>
      </c>
      <c r="L184" s="155"/>
      <c r="M184" s="156" t="s">
        <v>1</v>
      </c>
      <c r="N184" s="157" t="s">
        <v>37</v>
      </c>
      <c r="O184" s="45"/>
      <c r="P184" s="145">
        <f t="shared" si="11"/>
        <v>0</v>
      </c>
      <c r="Q184" s="145">
        <v>3.5E-4</v>
      </c>
      <c r="R184" s="145">
        <f t="shared" si="12"/>
        <v>3.5E-4</v>
      </c>
      <c r="S184" s="145">
        <v>0</v>
      </c>
      <c r="T184" s="146">
        <f t="shared" si="13"/>
        <v>0</v>
      </c>
      <c r="AR184" s="12" t="s">
        <v>161</v>
      </c>
      <c r="AT184" s="12" t="s">
        <v>148</v>
      </c>
      <c r="AU184" s="12" t="s">
        <v>106</v>
      </c>
      <c r="AY184" s="12" t="s">
        <v>107</v>
      </c>
      <c r="BE184" s="147">
        <f t="shared" si="14"/>
        <v>0</v>
      </c>
      <c r="BF184" s="147">
        <f t="shared" si="15"/>
        <v>0</v>
      </c>
      <c r="BG184" s="147">
        <f t="shared" si="16"/>
        <v>0</v>
      </c>
      <c r="BH184" s="147">
        <f t="shared" si="17"/>
        <v>0</v>
      </c>
      <c r="BI184" s="147">
        <f t="shared" si="18"/>
        <v>0</v>
      </c>
      <c r="BJ184" s="12" t="s">
        <v>106</v>
      </c>
      <c r="BK184" s="147">
        <f t="shared" si="19"/>
        <v>0</v>
      </c>
      <c r="BL184" s="12" t="s">
        <v>161</v>
      </c>
      <c r="BM184" s="12" t="s">
        <v>729</v>
      </c>
    </row>
    <row r="185" spans="2:65" s="1" customFormat="1" ht="16.5" customHeight="1">
      <c r="B185" s="135"/>
      <c r="C185" s="148" t="s">
        <v>480</v>
      </c>
      <c r="D185" s="148" t="s">
        <v>148</v>
      </c>
      <c r="E185" s="149" t="s">
        <v>730</v>
      </c>
      <c r="F185" s="150" t="s">
        <v>731</v>
      </c>
      <c r="G185" s="151" t="s">
        <v>126</v>
      </c>
      <c r="H185" s="152">
        <v>1</v>
      </c>
      <c r="I185" s="153"/>
      <c r="J185" s="154">
        <f t="shared" si="10"/>
        <v>0</v>
      </c>
      <c r="K185" s="150" t="s">
        <v>1</v>
      </c>
      <c r="L185" s="155"/>
      <c r="M185" s="156" t="s">
        <v>1</v>
      </c>
      <c r="N185" s="157" t="s">
        <v>37</v>
      </c>
      <c r="O185" s="45"/>
      <c r="P185" s="145">
        <f t="shared" si="11"/>
        <v>0</v>
      </c>
      <c r="Q185" s="145">
        <v>3.5E-4</v>
      </c>
      <c r="R185" s="145">
        <f t="shared" si="12"/>
        <v>3.5E-4</v>
      </c>
      <c r="S185" s="145">
        <v>0</v>
      </c>
      <c r="T185" s="146">
        <f t="shared" si="13"/>
        <v>0</v>
      </c>
      <c r="AR185" s="12" t="s">
        <v>161</v>
      </c>
      <c r="AT185" s="12" t="s">
        <v>148</v>
      </c>
      <c r="AU185" s="12" t="s">
        <v>106</v>
      </c>
      <c r="AY185" s="12" t="s">
        <v>107</v>
      </c>
      <c r="BE185" s="147">
        <f t="shared" si="14"/>
        <v>0</v>
      </c>
      <c r="BF185" s="147">
        <f t="shared" si="15"/>
        <v>0</v>
      </c>
      <c r="BG185" s="147">
        <f t="shared" si="16"/>
        <v>0</v>
      </c>
      <c r="BH185" s="147">
        <f t="shared" si="17"/>
        <v>0</v>
      </c>
      <c r="BI185" s="147">
        <f t="shared" si="18"/>
        <v>0</v>
      </c>
      <c r="BJ185" s="12" t="s">
        <v>106</v>
      </c>
      <c r="BK185" s="147">
        <f t="shared" si="19"/>
        <v>0</v>
      </c>
      <c r="BL185" s="12" t="s">
        <v>161</v>
      </c>
      <c r="BM185" s="12" t="s">
        <v>732</v>
      </c>
    </row>
    <row r="186" spans="2:65" s="1" customFormat="1" ht="16.5" customHeight="1">
      <c r="B186" s="135"/>
      <c r="C186" s="136" t="s">
        <v>485</v>
      </c>
      <c r="D186" s="136" t="s">
        <v>110</v>
      </c>
      <c r="E186" s="137" t="s">
        <v>733</v>
      </c>
      <c r="F186" s="138" t="s">
        <v>734</v>
      </c>
      <c r="G186" s="139" t="s">
        <v>126</v>
      </c>
      <c r="H186" s="140">
        <v>2</v>
      </c>
      <c r="I186" s="141"/>
      <c r="J186" s="142">
        <f t="shared" si="10"/>
        <v>0</v>
      </c>
      <c r="K186" s="138" t="s">
        <v>1</v>
      </c>
      <c r="L186" s="26"/>
      <c r="M186" s="143" t="s">
        <v>1</v>
      </c>
      <c r="N186" s="144" t="s">
        <v>37</v>
      </c>
      <c r="O186" s="45"/>
      <c r="P186" s="145">
        <f t="shared" si="11"/>
        <v>0</v>
      </c>
      <c r="Q186" s="145">
        <v>0</v>
      </c>
      <c r="R186" s="145">
        <f t="shared" si="12"/>
        <v>0</v>
      </c>
      <c r="S186" s="145">
        <v>0</v>
      </c>
      <c r="T186" s="146">
        <f t="shared" si="13"/>
        <v>0</v>
      </c>
      <c r="AR186" s="12" t="s">
        <v>156</v>
      </c>
      <c r="AT186" s="12" t="s">
        <v>110</v>
      </c>
      <c r="AU186" s="12" t="s">
        <v>106</v>
      </c>
      <c r="AY186" s="12" t="s">
        <v>107</v>
      </c>
      <c r="BE186" s="147">
        <f t="shared" si="14"/>
        <v>0</v>
      </c>
      <c r="BF186" s="147">
        <f t="shared" si="15"/>
        <v>0</v>
      </c>
      <c r="BG186" s="147">
        <f t="shared" si="16"/>
        <v>0</v>
      </c>
      <c r="BH186" s="147">
        <f t="shared" si="17"/>
        <v>0</v>
      </c>
      <c r="BI186" s="147">
        <f t="shared" si="18"/>
        <v>0</v>
      </c>
      <c r="BJ186" s="12" t="s">
        <v>106</v>
      </c>
      <c r="BK186" s="147">
        <f t="shared" si="19"/>
        <v>0</v>
      </c>
      <c r="BL186" s="12" t="s">
        <v>156</v>
      </c>
      <c r="BM186" s="12" t="s">
        <v>735</v>
      </c>
    </row>
    <row r="187" spans="2:65" s="1" customFormat="1" ht="16.5" customHeight="1">
      <c r="B187" s="135"/>
      <c r="C187" s="148" t="s">
        <v>489</v>
      </c>
      <c r="D187" s="148" t="s">
        <v>148</v>
      </c>
      <c r="E187" s="149" t="s">
        <v>736</v>
      </c>
      <c r="F187" s="150" t="s">
        <v>737</v>
      </c>
      <c r="G187" s="151" t="s">
        <v>738</v>
      </c>
      <c r="H187" s="152">
        <v>2</v>
      </c>
      <c r="I187" s="153"/>
      <c r="J187" s="154">
        <f t="shared" si="10"/>
        <v>0</v>
      </c>
      <c r="K187" s="150" t="s">
        <v>1</v>
      </c>
      <c r="L187" s="155"/>
      <c r="M187" s="156" t="s">
        <v>1</v>
      </c>
      <c r="N187" s="157" t="s">
        <v>37</v>
      </c>
      <c r="O187" s="45"/>
      <c r="P187" s="145">
        <f t="shared" si="11"/>
        <v>0</v>
      </c>
      <c r="Q187" s="145">
        <v>4.8900000000000002E-3</v>
      </c>
      <c r="R187" s="145">
        <f t="shared" si="12"/>
        <v>9.7800000000000005E-3</v>
      </c>
      <c r="S187" s="145">
        <v>0</v>
      </c>
      <c r="T187" s="146">
        <f t="shared" si="13"/>
        <v>0</v>
      </c>
      <c r="AR187" s="12" t="s">
        <v>161</v>
      </c>
      <c r="AT187" s="12" t="s">
        <v>148</v>
      </c>
      <c r="AU187" s="12" t="s">
        <v>106</v>
      </c>
      <c r="AY187" s="12" t="s">
        <v>107</v>
      </c>
      <c r="BE187" s="147">
        <f t="shared" si="14"/>
        <v>0</v>
      </c>
      <c r="BF187" s="147">
        <f t="shared" si="15"/>
        <v>0</v>
      </c>
      <c r="BG187" s="147">
        <f t="shared" si="16"/>
        <v>0</v>
      </c>
      <c r="BH187" s="147">
        <f t="shared" si="17"/>
        <v>0</v>
      </c>
      <c r="BI187" s="147">
        <f t="shared" si="18"/>
        <v>0</v>
      </c>
      <c r="BJ187" s="12" t="s">
        <v>106</v>
      </c>
      <c r="BK187" s="147">
        <f t="shared" si="19"/>
        <v>0</v>
      </c>
      <c r="BL187" s="12" t="s">
        <v>161</v>
      </c>
      <c r="BM187" s="12" t="s">
        <v>739</v>
      </c>
    </row>
    <row r="188" spans="2:65" s="1" customFormat="1" ht="16.5" customHeight="1">
      <c r="B188" s="135"/>
      <c r="C188" s="136" t="s">
        <v>493</v>
      </c>
      <c r="D188" s="136" t="s">
        <v>110</v>
      </c>
      <c r="E188" s="137" t="s">
        <v>740</v>
      </c>
      <c r="F188" s="138" t="s">
        <v>741</v>
      </c>
      <c r="G188" s="139" t="s">
        <v>126</v>
      </c>
      <c r="H188" s="140">
        <v>3</v>
      </c>
      <c r="I188" s="141"/>
      <c r="J188" s="142">
        <f t="shared" si="10"/>
        <v>0</v>
      </c>
      <c r="K188" s="138" t="s">
        <v>1</v>
      </c>
      <c r="L188" s="26"/>
      <c r="M188" s="143" t="s">
        <v>1</v>
      </c>
      <c r="N188" s="144" t="s">
        <v>37</v>
      </c>
      <c r="O188" s="45"/>
      <c r="P188" s="145">
        <f t="shared" si="11"/>
        <v>0</v>
      </c>
      <c r="Q188" s="145">
        <v>0</v>
      </c>
      <c r="R188" s="145">
        <f t="shared" si="12"/>
        <v>0</v>
      </c>
      <c r="S188" s="145">
        <v>0</v>
      </c>
      <c r="T188" s="146">
        <f t="shared" si="13"/>
        <v>0</v>
      </c>
      <c r="AR188" s="12" t="s">
        <v>156</v>
      </c>
      <c r="AT188" s="12" t="s">
        <v>110</v>
      </c>
      <c r="AU188" s="12" t="s">
        <v>106</v>
      </c>
      <c r="AY188" s="12" t="s">
        <v>107</v>
      </c>
      <c r="BE188" s="147">
        <f t="shared" si="14"/>
        <v>0</v>
      </c>
      <c r="BF188" s="147">
        <f t="shared" si="15"/>
        <v>0</v>
      </c>
      <c r="BG188" s="147">
        <f t="shared" si="16"/>
        <v>0</v>
      </c>
      <c r="BH188" s="147">
        <f t="shared" si="17"/>
        <v>0</v>
      </c>
      <c r="BI188" s="147">
        <f t="shared" si="18"/>
        <v>0</v>
      </c>
      <c r="BJ188" s="12" t="s">
        <v>106</v>
      </c>
      <c r="BK188" s="147">
        <f t="shared" si="19"/>
        <v>0</v>
      </c>
      <c r="BL188" s="12" t="s">
        <v>156</v>
      </c>
      <c r="BM188" s="12" t="s">
        <v>742</v>
      </c>
    </row>
    <row r="189" spans="2:65" s="1" customFormat="1" ht="16.5" customHeight="1">
      <c r="B189" s="135"/>
      <c r="C189" s="148" t="s">
        <v>497</v>
      </c>
      <c r="D189" s="148" t="s">
        <v>148</v>
      </c>
      <c r="E189" s="149" t="s">
        <v>743</v>
      </c>
      <c r="F189" s="150" t="s">
        <v>744</v>
      </c>
      <c r="G189" s="151" t="s">
        <v>126</v>
      </c>
      <c r="H189" s="152">
        <v>3</v>
      </c>
      <c r="I189" s="153"/>
      <c r="J189" s="154">
        <f t="shared" si="10"/>
        <v>0</v>
      </c>
      <c r="K189" s="150" t="s">
        <v>1</v>
      </c>
      <c r="L189" s="155"/>
      <c r="M189" s="156" t="s">
        <v>1</v>
      </c>
      <c r="N189" s="157" t="s">
        <v>37</v>
      </c>
      <c r="O189" s="45"/>
      <c r="P189" s="145">
        <f t="shared" si="11"/>
        <v>0</v>
      </c>
      <c r="Q189" s="145">
        <v>6.0000000000000002E-5</v>
      </c>
      <c r="R189" s="145">
        <f t="shared" si="12"/>
        <v>1.8000000000000001E-4</v>
      </c>
      <c r="S189" s="145">
        <v>0</v>
      </c>
      <c r="T189" s="146">
        <f t="shared" si="13"/>
        <v>0</v>
      </c>
      <c r="AR189" s="12" t="s">
        <v>161</v>
      </c>
      <c r="AT189" s="12" t="s">
        <v>148</v>
      </c>
      <c r="AU189" s="12" t="s">
        <v>106</v>
      </c>
      <c r="AY189" s="12" t="s">
        <v>107</v>
      </c>
      <c r="BE189" s="147">
        <f t="shared" si="14"/>
        <v>0</v>
      </c>
      <c r="BF189" s="147">
        <f t="shared" si="15"/>
        <v>0</v>
      </c>
      <c r="BG189" s="147">
        <f t="shared" si="16"/>
        <v>0</v>
      </c>
      <c r="BH189" s="147">
        <f t="shared" si="17"/>
        <v>0</v>
      </c>
      <c r="BI189" s="147">
        <f t="shared" si="18"/>
        <v>0</v>
      </c>
      <c r="BJ189" s="12" t="s">
        <v>106</v>
      </c>
      <c r="BK189" s="147">
        <f t="shared" si="19"/>
        <v>0</v>
      </c>
      <c r="BL189" s="12" t="s">
        <v>161</v>
      </c>
      <c r="BM189" s="12" t="s">
        <v>745</v>
      </c>
    </row>
    <row r="190" spans="2:65" s="10" customFormat="1" ht="25.9" customHeight="1">
      <c r="B190" s="122"/>
      <c r="D190" s="123" t="s">
        <v>64</v>
      </c>
      <c r="E190" s="124" t="s">
        <v>501</v>
      </c>
      <c r="F190" s="124" t="s">
        <v>502</v>
      </c>
      <c r="I190" s="125"/>
      <c r="J190" s="126">
        <f>BK190</f>
        <v>0</v>
      </c>
      <c r="L190" s="122"/>
      <c r="M190" s="127"/>
      <c r="N190" s="128"/>
      <c r="O190" s="128"/>
      <c r="P190" s="129">
        <f>SUM(P191:P197)</f>
        <v>0</v>
      </c>
      <c r="Q190" s="128"/>
      <c r="R190" s="129">
        <f>SUM(R191:R197)</f>
        <v>0</v>
      </c>
      <c r="S190" s="128"/>
      <c r="T190" s="130">
        <f>SUM(T191:T197)</f>
        <v>0</v>
      </c>
      <c r="AR190" s="123" t="s">
        <v>130</v>
      </c>
      <c r="AT190" s="131" t="s">
        <v>64</v>
      </c>
      <c r="AU190" s="131" t="s">
        <v>65</v>
      </c>
      <c r="AY190" s="123" t="s">
        <v>107</v>
      </c>
      <c r="BK190" s="132">
        <f>SUM(BK191:BK197)</f>
        <v>0</v>
      </c>
    </row>
    <row r="191" spans="2:65" s="1" customFormat="1" ht="16.5" customHeight="1">
      <c r="B191" s="135"/>
      <c r="C191" s="136" t="s">
        <v>503</v>
      </c>
      <c r="D191" s="136" t="s">
        <v>110</v>
      </c>
      <c r="E191" s="137" t="s">
        <v>504</v>
      </c>
      <c r="F191" s="138" t="s">
        <v>505</v>
      </c>
      <c r="G191" s="139" t="s">
        <v>506</v>
      </c>
      <c r="H191" s="140">
        <v>1</v>
      </c>
      <c r="I191" s="141"/>
      <c r="J191" s="142">
        <f t="shared" ref="J191:J197" si="20">ROUND(I191*H191,2)</f>
        <v>0</v>
      </c>
      <c r="K191" s="138" t="s">
        <v>134</v>
      </c>
      <c r="L191" s="26"/>
      <c r="M191" s="143" t="s">
        <v>1</v>
      </c>
      <c r="N191" s="144" t="s">
        <v>37</v>
      </c>
      <c r="O191" s="45"/>
      <c r="P191" s="145">
        <f t="shared" ref="P191:P197" si="21">O191*H191</f>
        <v>0</v>
      </c>
      <c r="Q191" s="145">
        <v>0</v>
      </c>
      <c r="R191" s="145">
        <f t="shared" ref="R191:R197" si="22">Q191*H191</f>
        <v>0</v>
      </c>
      <c r="S191" s="145">
        <v>0</v>
      </c>
      <c r="T191" s="146">
        <f t="shared" ref="T191:T197" si="23">S191*H191</f>
        <v>0</v>
      </c>
      <c r="AR191" s="12" t="s">
        <v>507</v>
      </c>
      <c r="AT191" s="12" t="s">
        <v>110</v>
      </c>
      <c r="AU191" s="12" t="s">
        <v>73</v>
      </c>
      <c r="AY191" s="12" t="s">
        <v>107</v>
      </c>
      <c r="BE191" s="147">
        <f t="shared" ref="BE191:BE197" si="24">IF(N191="základná",J191,0)</f>
        <v>0</v>
      </c>
      <c r="BF191" s="147">
        <f t="shared" ref="BF191:BF197" si="25">IF(N191="znížená",J191,0)</f>
        <v>0</v>
      </c>
      <c r="BG191" s="147">
        <f t="shared" ref="BG191:BG197" si="26">IF(N191="zákl. prenesená",J191,0)</f>
        <v>0</v>
      </c>
      <c r="BH191" s="147">
        <f t="shared" ref="BH191:BH197" si="27">IF(N191="zníž. prenesená",J191,0)</f>
        <v>0</v>
      </c>
      <c r="BI191" s="147">
        <f t="shared" ref="BI191:BI197" si="28">IF(N191="nulová",J191,0)</f>
        <v>0</v>
      </c>
      <c r="BJ191" s="12" t="s">
        <v>106</v>
      </c>
      <c r="BK191" s="147">
        <f t="shared" ref="BK191:BK197" si="29">ROUND(I191*H191,2)</f>
        <v>0</v>
      </c>
      <c r="BL191" s="12" t="s">
        <v>507</v>
      </c>
      <c r="BM191" s="12" t="s">
        <v>746</v>
      </c>
    </row>
    <row r="192" spans="2:65" s="1" customFormat="1" ht="16.5" customHeight="1">
      <c r="B192" s="135"/>
      <c r="C192" s="136" t="s">
        <v>509</v>
      </c>
      <c r="D192" s="136" t="s">
        <v>110</v>
      </c>
      <c r="E192" s="137" t="s">
        <v>510</v>
      </c>
      <c r="F192" s="138" t="s">
        <v>511</v>
      </c>
      <c r="G192" s="139" t="s">
        <v>506</v>
      </c>
      <c r="H192" s="140">
        <v>1</v>
      </c>
      <c r="I192" s="141"/>
      <c r="J192" s="142">
        <f t="shared" si="20"/>
        <v>0</v>
      </c>
      <c r="K192" s="138" t="s">
        <v>134</v>
      </c>
      <c r="L192" s="26"/>
      <c r="M192" s="143" t="s">
        <v>1</v>
      </c>
      <c r="N192" s="144" t="s">
        <v>37</v>
      </c>
      <c r="O192" s="45"/>
      <c r="P192" s="145">
        <f t="shared" si="21"/>
        <v>0</v>
      </c>
      <c r="Q192" s="145">
        <v>0</v>
      </c>
      <c r="R192" s="145">
        <f t="shared" si="22"/>
        <v>0</v>
      </c>
      <c r="S192" s="145">
        <v>0</v>
      </c>
      <c r="T192" s="146">
        <f t="shared" si="23"/>
        <v>0</v>
      </c>
      <c r="AR192" s="12" t="s">
        <v>507</v>
      </c>
      <c r="AT192" s="12" t="s">
        <v>110</v>
      </c>
      <c r="AU192" s="12" t="s">
        <v>73</v>
      </c>
      <c r="AY192" s="12" t="s">
        <v>107</v>
      </c>
      <c r="BE192" s="147">
        <f t="shared" si="24"/>
        <v>0</v>
      </c>
      <c r="BF192" s="147">
        <f t="shared" si="25"/>
        <v>0</v>
      </c>
      <c r="BG192" s="147">
        <f t="shared" si="26"/>
        <v>0</v>
      </c>
      <c r="BH192" s="147">
        <f t="shared" si="27"/>
        <v>0</v>
      </c>
      <c r="BI192" s="147">
        <f t="shared" si="28"/>
        <v>0</v>
      </c>
      <c r="BJ192" s="12" t="s">
        <v>106</v>
      </c>
      <c r="BK192" s="147">
        <f t="shared" si="29"/>
        <v>0</v>
      </c>
      <c r="BL192" s="12" t="s">
        <v>507</v>
      </c>
      <c r="BM192" s="12" t="s">
        <v>747</v>
      </c>
    </row>
    <row r="193" spans="2:65" s="1" customFormat="1" ht="16.5" customHeight="1">
      <c r="B193" s="135"/>
      <c r="C193" s="136" t="s">
        <v>513</v>
      </c>
      <c r="D193" s="136" t="s">
        <v>110</v>
      </c>
      <c r="E193" s="137" t="s">
        <v>514</v>
      </c>
      <c r="F193" s="138" t="s">
        <v>515</v>
      </c>
      <c r="G193" s="139" t="s">
        <v>506</v>
      </c>
      <c r="H193" s="140">
        <v>1</v>
      </c>
      <c r="I193" s="141"/>
      <c r="J193" s="142">
        <f t="shared" si="20"/>
        <v>0</v>
      </c>
      <c r="K193" s="138" t="s">
        <v>134</v>
      </c>
      <c r="L193" s="26"/>
      <c r="M193" s="143" t="s">
        <v>1</v>
      </c>
      <c r="N193" s="144" t="s">
        <v>37</v>
      </c>
      <c r="O193" s="45"/>
      <c r="P193" s="145">
        <f t="shared" si="21"/>
        <v>0</v>
      </c>
      <c r="Q193" s="145">
        <v>0</v>
      </c>
      <c r="R193" s="145">
        <f t="shared" si="22"/>
        <v>0</v>
      </c>
      <c r="S193" s="145">
        <v>0</v>
      </c>
      <c r="T193" s="146">
        <f t="shared" si="23"/>
        <v>0</v>
      </c>
      <c r="AR193" s="12" t="s">
        <v>507</v>
      </c>
      <c r="AT193" s="12" t="s">
        <v>110</v>
      </c>
      <c r="AU193" s="12" t="s">
        <v>73</v>
      </c>
      <c r="AY193" s="12" t="s">
        <v>107</v>
      </c>
      <c r="BE193" s="147">
        <f t="shared" si="24"/>
        <v>0</v>
      </c>
      <c r="BF193" s="147">
        <f t="shared" si="25"/>
        <v>0</v>
      </c>
      <c r="BG193" s="147">
        <f t="shared" si="26"/>
        <v>0</v>
      </c>
      <c r="BH193" s="147">
        <f t="shared" si="27"/>
        <v>0</v>
      </c>
      <c r="BI193" s="147">
        <f t="shared" si="28"/>
        <v>0</v>
      </c>
      <c r="BJ193" s="12" t="s">
        <v>106</v>
      </c>
      <c r="BK193" s="147">
        <f t="shared" si="29"/>
        <v>0</v>
      </c>
      <c r="BL193" s="12" t="s">
        <v>507</v>
      </c>
      <c r="BM193" s="12" t="s">
        <v>748</v>
      </c>
    </row>
    <row r="194" spans="2:65" s="1" customFormat="1" ht="16.5" customHeight="1">
      <c r="B194" s="135"/>
      <c r="C194" s="136" t="s">
        <v>517</v>
      </c>
      <c r="D194" s="136" t="s">
        <v>110</v>
      </c>
      <c r="E194" s="137" t="s">
        <v>749</v>
      </c>
      <c r="F194" s="138" t="s">
        <v>750</v>
      </c>
      <c r="G194" s="139" t="s">
        <v>506</v>
      </c>
      <c r="H194" s="140">
        <v>1</v>
      </c>
      <c r="I194" s="141"/>
      <c r="J194" s="142">
        <f t="shared" si="20"/>
        <v>0</v>
      </c>
      <c r="K194" s="138" t="s">
        <v>1</v>
      </c>
      <c r="L194" s="26"/>
      <c r="M194" s="143" t="s">
        <v>1</v>
      </c>
      <c r="N194" s="144" t="s">
        <v>37</v>
      </c>
      <c r="O194" s="45"/>
      <c r="P194" s="145">
        <f t="shared" si="21"/>
        <v>0</v>
      </c>
      <c r="Q194" s="145">
        <v>0</v>
      </c>
      <c r="R194" s="145">
        <f t="shared" si="22"/>
        <v>0</v>
      </c>
      <c r="S194" s="145">
        <v>0</v>
      </c>
      <c r="T194" s="146">
        <f t="shared" si="23"/>
        <v>0</v>
      </c>
      <c r="AR194" s="12" t="s">
        <v>507</v>
      </c>
      <c r="AT194" s="12" t="s">
        <v>110</v>
      </c>
      <c r="AU194" s="12" t="s">
        <v>73</v>
      </c>
      <c r="AY194" s="12" t="s">
        <v>107</v>
      </c>
      <c r="BE194" s="147">
        <f t="shared" si="24"/>
        <v>0</v>
      </c>
      <c r="BF194" s="147">
        <f t="shared" si="25"/>
        <v>0</v>
      </c>
      <c r="BG194" s="147">
        <f t="shared" si="26"/>
        <v>0</v>
      </c>
      <c r="BH194" s="147">
        <f t="shared" si="27"/>
        <v>0</v>
      </c>
      <c r="BI194" s="147">
        <f t="shared" si="28"/>
        <v>0</v>
      </c>
      <c r="BJ194" s="12" t="s">
        <v>106</v>
      </c>
      <c r="BK194" s="147">
        <f t="shared" si="29"/>
        <v>0</v>
      </c>
      <c r="BL194" s="12" t="s">
        <v>507</v>
      </c>
      <c r="BM194" s="12" t="s">
        <v>751</v>
      </c>
    </row>
    <row r="195" spans="2:65" s="1" customFormat="1" ht="16.5" customHeight="1">
      <c r="B195" s="135"/>
      <c r="C195" s="136" t="s">
        <v>521</v>
      </c>
      <c r="D195" s="136" t="s">
        <v>110</v>
      </c>
      <c r="E195" s="137" t="s">
        <v>752</v>
      </c>
      <c r="F195" s="138" t="s">
        <v>753</v>
      </c>
      <c r="G195" s="139" t="s">
        <v>506</v>
      </c>
      <c r="H195" s="140">
        <v>1</v>
      </c>
      <c r="I195" s="141"/>
      <c r="J195" s="142">
        <f t="shared" si="20"/>
        <v>0</v>
      </c>
      <c r="K195" s="138" t="s">
        <v>1</v>
      </c>
      <c r="L195" s="26"/>
      <c r="M195" s="143" t="s">
        <v>1</v>
      </c>
      <c r="N195" s="144" t="s">
        <v>37</v>
      </c>
      <c r="O195" s="45"/>
      <c r="P195" s="145">
        <f t="shared" si="21"/>
        <v>0</v>
      </c>
      <c r="Q195" s="145">
        <v>0</v>
      </c>
      <c r="R195" s="145">
        <f t="shared" si="22"/>
        <v>0</v>
      </c>
      <c r="S195" s="145">
        <v>0</v>
      </c>
      <c r="T195" s="146">
        <f t="shared" si="23"/>
        <v>0</v>
      </c>
      <c r="AR195" s="12" t="s">
        <v>507</v>
      </c>
      <c r="AT195" s="12" t="s">
        <v>110</v>
      </c>
      <c r="AU195" s="12" t="s">
        <v>73</v>
      </c>
      <c r="AY195" s="12" t="s">
        <v>107</v>
      </c>
      <c r="BE195" s="147">
        <f t="shared" si="24"/>
        <v>0</v>
      </c>
      <c r="BF195" s="147">
        <f t="shared" si="25"/>
        <v>0</v>
      </c>
      <c r="BG195" s="147">
        <f t="shared" si="26"/>
        <v>0</v>
      </c>
      <c r="BH195" s="147">
        <f t="shared" si="27"/>
        <v>0</v>
      </c>
      <c r="BI195" s="147">
        <f t="shared" si="28"/>
        <v>0</v>
      </c>
      <c r="BJ195" s="12" t="s">
        <v>106</v>
      </c>
      <c r="BK195" s="147">
        <f t="shared" si="29"/>
        <v>0</v>
      </c>
      <c r="BL195" s="12" t="s">
        <v>507</v>
      </c>
      <c r="BM195" s="12" t="s">
        <v>754</v>
      </c>
    </row>
    <row r="196" spans="2:65" s="1" customFormat="1" ht="16.5" customHeight="1">
      <c r="B196" s="135"/>
      <c r="C196" s="136" t="s">
        <v>755</v>
      </c>
      <c r="D196" s="136" t="s">
        <v>110</v>
      </c>
      <c r="E196" s="137" t="s">
        <v>518</v>
      </c>
      <c r="F196" s="138" t="s">
        <v>519</v>
      </c>
      <c r="G196" s="139" t="s">
        <v>506</v>
      </c>
      <c r="H196" s="140">
        <v>1</v>
      </c>
      <c r="I196" s="141"/>
      <c r="J196" s="142">
        <f t="shared" si="20"/>
        <v>0</v>
      </c>
      <c r="K196" s="138" t="s">
        <v>134</v>
      </c>
      <c r="L196" s="26"/>
      <c r="M196" s="143" t="s">
        <v>1</v>
      </c>
      <c r="N196" s="144" t="s">
        <v>37</v>
      </c>
      <c r="O196" s="45"/>
      <c r="P196" s="145">
        <f t="shared" si="21"/>
        <v>0</v>
      </c>
      <c r="Q196" s="145">
        <v>0</v>
      </c>
      <c r="R196" s="145">
        <f t="shared" si="22"/>
        <v>0</v>
      </c>
      <c r="S196" s="145">
        <v>0</v>
      </c>
      <c r="T196" s="146">
        <f t="shared" si="23"/>
        <v>0</v>
      </c>
      <c r="AR196" s="12" t="s">
        <v>507</v>
      </c>
      <c r="AT196" s="12" t="s">
        <v>110</v>
      </c>
      <c r="AU196" s="12" t="s">
        <v>73</v>
      </c>
      <c r="AY196" s="12" t="s">
        <v>107</v>
      </c>
      <c r="BE196" s="147">
        <f t="shared" si="24"/>
        <v>0</v>
      </c>
      <c r="BF196" s="147">
        <f t="shared" si="25"/>
        <v>0</v>
      </c>
      <c r="BG196" s="147">
        <f t="shared" si="26"/>
        <v>0</v>
      </c>
      <c r="BH196" s="147">
        <f t="shared" si="27"/>
        <v>0</v>
      </c>
      <c r="BI196" s="147">
        <f t="shared" si="28"/>
        <v>0</v>
      </c>
      <c r="BJ196" s="12" t="s">
        <v>106</v>
      </c>
      <c r="BK196" s="147">
        <f t="shared" si="29"/>
        <v>0</v>
      </c>
      <c r="BL196" s="12" t="s">
        <v>507</v>
      </c>
      <c r="BM196" s="12" t="s">
        <v>756</v>
      </c>
    </row>
    <row r="197" spans="2:65" s="1" customFormat="1" ht="16.5" customHeight="1">
      <c r="B197" s="135"/>
      <c r="C197" s="136" t="s">
        <v>757</v>
      </c>
      <c r="D197" s="136" t="s">
        <v>110</v>
      </c>
      <c r="E197" s="137" t="s">
        <v>522</v>
      </c>
      <c r="F197" s="138" t="s">
        <v>523</v>
      </c>
      <c r="G197" s="139" t="s">
        <v>506</v>
      </c>
      <c r="H197" s="140">
        <v>1</v>
      </c>
      <c r="I197" s="141"/>
      <c r="J197" s="142">
        <f t="shared" si="20"/>
        <v>0</v>
      </c>
      <c r="K197" s="138" t="s">
        <v>134</v>
      </c>
      <c r="L197" s="26"/>
      <c r="M197" s="159" t="s">
        <v>1</v>
      </c>
      <c r="N197" s="160" t="s">
        <v>37</v>
      </c>
      <c r="O197" s="161"/>
      <c r="P197" s="162">
        <f t="shared" si="21"/>
        <v>0</v>
      </c>
      <c r="Q197" s="162">
        <v>0</v>
      </c>
      <c r="R197" s="162">
        <f t="shared" si="22"/>
        <v>0</v>
      </c>
      <c r="S197" s="162">
        <v>0</v>
      </c>
      <c r="T197" s="163">
        <f t="shared" si="23"/>
        <v>0</v>
      </c>
      <c r="AR197" s="12" t="s">
        <v>507</v>
      </c>
      <c r="AT197" s="12" t="s">
        <v>110</v>
      </c>
      <c r="AU197" s="12" t="s">
        <v>73</v>
      </c>
      <c r="AY197" s="12" t="s">
        <v>107</v>
      </c>
      <c r="BE197" s="147">
        <f t="shared" si="24"/>
        <v>0</v>
      </c>
      <c r="BF197" s="147">
        <f t="shared" si="25"/>
        <v>0</v>
      </c>
      <c r="BG197" s="147">
        <f t="shared" si="26"/>
        <v>0</v>
      </c>
      <c r="BH197" s="147">
        <f t="shared" si="27"/>
        <v>0</v>
      </c>
      <c r="BI197" s="147">
        <f t="shared" si="28"/>
        <v>0</v>
      </c>
      <c r="BJ197" s="12" t="s">
        <v>106</v>
      </c>
      <c r="BK197" s="147">
        <f t="shared" si="29"/>
        <v>0</v>
      </c>
      <c r="BL197" s="12" t="s">
        <v>507</v>
      </c>
      <c r="BM197" s="12" t="s">
        <v>758</v>
      </c>
    </row>
    <row r="198" spans="2:65" s="1" customFormat="1" ht="6.95" customHeight="1">
      <c r="B198" s="35"/>
      <c r="C198" s="36"/>
      <c r="D198" s="36"/>
      <c r="E198" s="36"/>
      <c r="F198" s="36"/>
      <c r="G198" s="36"/>
      <c r="H198" s="36"/>
      <c r="I198" s="96"/>
      <c r="J198" s="36"/>
      <c r="K198" s="36"/>
      <c r="L198" s="26"/>
    </row>
  </sheetData>
  <autoFilter ref="C86:K197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6</vt:i4>
      </vt:variant>
    </vt:vector>
  </HeadingPairs>
  <TitlesOfParts>
    <vt:vector size="9" baseType="lpstr">
      <vt:lpstr>Rekapitulácia stavby</vt:lpstr>
      <vt:lpstr>PS 03 - PS 03 Prevádzkový...</vt:lpstr>
      <vt:lpstr>PS 04 - PS 04 Systém kont...</vt:lpstr>
      <vt:lpstr>'PS 03 - PS 03 Prevádzkový...'!Názvy_tlače</vt:lpstr>
      <vt:lpstr>'PS 04 - PS 04 Systém kont...'!Názvy_tlače</vt:lpstr>
      <vt:lpstr>'Rekapitulácia stavby'!Názvy_tlače</vt:lpstr>
      <vt:lpstr>'PS 03 - PS 03 Prevádzkový...'!Oblasť_tlače</vt:lpstr>
      <vt:lpstr>'PS 04 - PS 04 Systém kont...'!Oblasť_tlače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ALLPLAN11-N-PC\ALLPLAN11-N</dc:creator>
  <cp:lastModifiedBy>Kalocaiova</cp:lastModifiedBy>
  <dcterms:created xsi:type="dcterms:W3CDTF">2019-02-20T15:14:54Z</dcterms:created>
  <dcterms:modified xsi:type="dcterms:W3CDTF">2021-03-22T10:07:44Z</dcterms:modified>
</cp:coreProperties>
</file>